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iversité_Fr" sheetId="1" r:id="rId1"/>
    <sheet name="MesBVs" sheetId="2" r:id="rId2"/>
    <sheet name="Microfiches" sheetId="3" r:id="rId3"/>
    <sheet name="Haynes" sheetId="4" r:id="rId4"/>
    <sheet name="Essais GPS" sheetId="5" r:id="rId5"/>
    <sheet name="Volant-Embrayage" sheetId="6" r:id="rId6"/>
  </sheets>
  <definedNames/>
  <calcPr fullCalcOnLoad="1"/>
</workbook>
</file>

<file path=xl/comments2.xml><?xml version="1.0" encoding="utf-8"?>
<comments xmlns="http://schemas.openxmlformats.org/spreadsheetml/2006/main">
  <authors>
    <author>S</author>
  </authors>
  <commentList>
    <comment ref="C2" authorId="0">
      <text>
        <r>
          <rPr>
            <b/>
            <sz val="8"/>
            <rFont val="Tahoma"/>
            <family val="0"/>
          </rPr>
          <t>Compté
=&gt; 280zx 81-83</t>
        </r>
      </text>
    </comment>
    <comment ref="B2" authorId="0">
      <text>
        <r>
          <rPr>
            <b/>
            <sz val="8"/>
            <rFont val="Tahoma"/>
            <family val="0"/>
          </rPr>
          <t>Mesuré GPS</t>
        </r>
      </text>
    </comment>
  </commentList>
</comments>
</file>

<file path=xl/comments5.xml><?xml version="1.0" encoding="utf-8"?>
<comments xmlns="http://schemas.openxmlformats.org/spreadsheetml/2006/main">
  <authors>
    <author>S</author>
  </authors>
  <commentList>
    <comment ref="D23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128 doit être faux</t>
        </r>
      </text>
    </comment>
  </commentList>
</comments>
</file>

<file path=xl/sharedStrings.xml><?xml version="1.0" encoding="utf-8"?>
<sst xmlns="http://schemas.openxmlformats.org/spreadsheetml/2006/main" count="176" uniqueCount="85">
  <si>
    <t>1°</t>
  </si>
  <si>
    <t>2°</t>
  </si>
  <si>
    <t>3°</t>
  </si>
  <si>
    <t>4°</t>
  </si>
  <si>
    <t>5°</t>
  </si>
  <si>
    <t>F4W71A</t>
  </si>
  <si>
    <t>F4W71B</t>
  </si>
  <si>
    <t>FS5C71A (coupé)</t>
  </si>
  <si>
    <t>FS5C71A (2+2)</t>
  </si>
  <si>
    <t>Démul totale</t>
  </si>
  <si>
    <t>Pont</t>
  </si>
  <si>
    <t>périmètre roue :</t>
  </si>
  <si>
    <t>diamètre roue</t>
  </si>
  <si>
    <t>km</t>
  </si>
  <si>
    <t>240Z</t>
  </si>
  <si>
    <t>260Z</t>
  </si>
  <si>
    <t>260Z 2+2</t>
  </si>
  <si>
    <t>240Z/260Z</t>
  </si>
  <si>
    <t>Régime en 4° à</t>
  </si>
  <si>
    <t>Régime en 5° à</t>
  </si>
  <si>
    <t>Vitesse à 6500 tr/min</t>
  </si>
  <si>
    <t>240Z (&lt;09/71)</t>
  </si>
  <si>
    <t>240Z (&gt;09/71)</t>
  </si>
  <si>
    <t>Régime compte-tours 
(BV5 Laurel+pont origine)</t>
  </si>
  <si>
    <t>Rapport</t>
  </si>
  <si>
    <t>Vitesse GPS km/h</t>
  </si>
  <si>
    <t>Vitesse compteur km/h
(BV5 Laurel+pont origine)</t>
  </si>
  <si>
    <t>Vitesse GPS
km/h</t>
  </si>
  <si>
    <t>Rapport de pont</t>
  </si>
  <si>
    <t>2000tr/min</t>
  </si>
  <si>
    <t>3000tr/min</t>
  </si>
  <si>
    <t>4000tr/min</t>
  </si>
  <si>
    <t>Rapport OK</t>
  </si>
  <si>
    <t>Calculs</t>
  </si>
  <si>
    <t>Rapport 1° Laurel</t>
  </si>
  <si>
    <t>Rapport 2° Laurel</t>
  </si>
  <si>
    <t>Rapport 3° Laurel</t>
  </si>
  <si>
    <t>Rapport 4° Laurel</t>
  </si>
  <si>
    <t>Rapport 5° Laurel</t>
  </si>
  <si>
    <t>Erreur</t>
  </si>
  <si>
    <t>L24</t>
  </si>
  <si>
    <t>Diamètre embrayage (mm)</t>
  </si>
  <si>
    <t>Masse volant en kg</t>
  </si>
  <si>
    <t>Masse mécanisme embrayage</t>
  </si>
  <si>
    <t>L28 F54 2+2 atmo</t>
  </si>
  <si>
    <t>Masse disque</t>
  </si>
  <si>
    <t>Longueur Butée (mm)</t>
  </si>
  <si>
    <t>Volant Fidanza (225mm)</t>
  </si>
  <si>
    <t>Volant victoria brittish (225)</t>
  </si>
  <si>
    <t>Volant alu MSA (225)</t>
  </si>
  <si>
    <t>Wolfrace 195x70x14</t>
  </si>
  <si>
    <t>225x50x15</t>
  </si>
  <si>
    <t>BV UK 240z (source pub)</t>
  </si>
  <si>
    <t>Laurel</t>
  </si>
  <si>
    <t>5v</t>
  </si>
  <si>
    <t>260z ES</t>
  </si>
  <si>
    <t>FS5C71B</t>
  </si>
  <si>
    <t>FS5W71B</t>
  </si>
  <si>
    <t>FS5C71A</t>
  </si>
  <si>
    <t>1- 2.957
2- 1.857
3- 1.311
4- 1
5- 0.857</t>
  </si>
  <si>
    <t>Rapports</t>
  </si>
  <si>
    <t>Application</t>
  </si>
  <si>
    <t>240z</t>
  </si>
  <si>
    <t>5v, 3 carters</t>
  </si>
  <si>
    <t>240z
260z</t>
  </si>
  <si>
    <t>1- 2.906
2- 1.902
3- 1.308
4- 1
5- 0.864</t>
  </si>
  <si>
    <t xml:space="preserve">FS5W71B </t>
  </si>
  <si>
    <t>1- 3.321
2- 2.077
3- 1.308
4- 1
5- 0.864</t>
  </si>
  <si>
    <t>1- 3.062
2- 1.858
3- 1.308
4- 1
5- 0.773</t>
  </si>
  <si>
    <t>commande + précise
"close ratio"</t>
  </si>
  <si>
    <t>1- 3.062
2- 1.858
3- 1.308
4- 1
5- 0.745</t>
  </si>
  <si>
    <t>5v, 2 carters
"close ratio"</t>
  </si>
  <si>
    <t>5v, 2 carters
"wide ratio":
trou entre 2&amp;3</t>
  </si>
  <si>
    <t>Description</t>
  </si>
  <si>
    <t>280zx atmo</t>
  </si>
  <si>
    <t>260z
280zx atmo</t>
  </si>
  <si>
    <t>FS5W71C</t>
  </si>
  <si>
    <t>280zx turbo</t>
  </si>
  <si>
    <t>FS5R90A</t>
  </si>
  <si>
    <t>1- 3.321
2- 1.902
3- 1.308
4- 1
5- 0.759</t>
  </si>
  <si>
    <t>1- 3.350
2- 2.056
3- 1.376
4- 1
5- 0.779</t>
  </si>
  <si>
    <t>Borg &amp; Warner T5</t>
  </si>
  <si>
    <t>nouvelle commande
arbre longi 240z à raccourcir</t>
  </si>
  <si>
    <t>Z31
300zx atmo</t>
  </si>
  <si>
    <t>Z31
300zx turbo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</si>
</sst>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%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Verdan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72" fontId="0" fillId="0" borderId="0" xfId="0" applyNumberFormat="1" applyAlignment="1">
      <alignment/>
    </xf>
    <xf numFmtId="172" fontId="1" fillId="2" borderId="1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0" fillId="0" borderId="2" xfId="0" applyNumberFormat="1" applyFont="1" applyBorder="1" applyAlignment="1">
      <alignment horizontal="center" vertical="top" wrapText="1"/>
    </xf>
    <xf numFmtId="172" fontId="0" fillId="0" borderId="3" xfId="0" applyNumberFormat="1" applyFont="1" applyBorder="1" applyAlignment="1">
      <alignment horizontal="center" vertical="top" wrapText="1"/>
    </xf>
    <xf numFmtId="172" fontId="0" fillId="0" borderId="4" xfId="0" applyNumberFormat="1" applyFont="1" applyBorder="1" applyAlignment="1">
      <alignment horizontal="center" vertical="top" wrapText="1"/>
    </xf>
    <xf numFmtId="172" fontId="1" fillId="0" borderId="5" xfId="0" applyNumberFormat="1" applyFont="1" applyBorder="1" applyAlignment="1">
      <alignment horizontal="center" vertical="top" wrapText="1"/>
    </xf>
    <xf numFmtId="172" fontId="1" fillId="0" borderId="6" xfId="0" applyNumberFormat="1" applyFont="1" applyBorder="1" applyAlignment="1">
      <alignment horizontal="center" vertical="top" wrapText="1"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" fillId="0" borderId="1" xfId="0" applyNumberFormat="1" applyFont="1" applyFill="1" applyBorder="1" applyAlignment="1">
      <alignment horizontal="center" vertical="top" wrapText="1"/>
    </xf>
    <xf numFmtId="172" fontId="0" fillId="3" borderId="3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0" fillId="3" borderId="3" xfId="0" applyNumberFormat="1" applyFont="1" applyFill="1" applyBorder="1" applyAlignment="1">
      <alignment horizontal="center" vertical="top" wrapText="1"/>
    </xf>
    <xf numFmtId="172" fontId="1" fillId="3" borderId="1" xfId="0" applyNumberFormat="1" applyFont="1" applyFill="1" applyBorder="1" applyAlignment="1">
      <alignment horizontal="center" vertical="top" wrapText="1"/>
    </xf>
    <xf numFmtId="172" fontId="0" fillId="2" borderId="3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173" fontId="1" fillId="0" borderId="4" xfId="0" applyNumberFormat="1" applyFont="1" applyBorder="1" applyAlignment="1">
      <alignment horizontal="center" vertical="top" wrapText="1"/>
    </xf>
    <xf numFmtId="173" fontId="0" fillId="0" borderId="6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72" fontId="0" fillId="0" borderId="32" xfId="0" applyNumberFormat="1" applyBorder="1" applyAlignment="1">
      <alignment/>
    </xf>
    <xf numFmtId="172" fontId="0" fillId="0" borderId="33" xfId="0" applyNumberFormat="1" applyBorder="1" applyAlignment="1">
      <alignment/>
    </xf>
    <xf numFmtId="0" fontId="1" fillId="0" borderId="34" xfId="0" applyFont="1" applyBorder="1" applyAlignment="1">
      <alignment horizontal="center"/>
    </xf>
    <xf numFmtId="172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172" fontId="0" fillId="0" borderId="35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172" fontId="0" fillId="2" borderId="2" xfId="0" applyNumberFormat="1" applyFill="1" applyBorder="1" applyAlignment="1">
      <alignment/>
    </xf>
    <xf numFmtId="172" fontId="0" fillId="2" borderId="3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39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0" fillId="2" borderId="40" xfId="0" applyNumberFormat="1" applyFill="1" applyBorder="1" applyAlignment="1">
      <alignment/>
    </xf>
    <xf numFmtId="172" fontId="1" fillId="2" borderId="31" xfId="0" applyNumberFormat="1" applyFont="1" applyFill="1" applyBorder="1" applyAlignment="1">
      <alignment horizontal="center" vertical="top" wrapText="1"/>
    </xf>
    <xf numFmtId="172" fontId="1" fillId="2" borderId="33" xfId="0" applyNumberFormat="1" applyFont="1" applyFill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8000"/>
      </font>
      <fill>
        <patternFill patternType="solid"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"/>
  <sheetViews>
    <sheetView tabSelected="1" zoomScale="86" zoomScaleNormal="86" workbookViewId="0" topLeftCell="A1">
      <selection activeCell="C9" sqref="C9"/>
    </sheetView>
  </sheetViews>
  <sheetFormatPr defaultColWidth="11.421875" defaultRowHeight="12.75"/>
  <cols>
    <col min="1" max="1" width="9.421875" style="38" bestFit="1" customWidth="1"/>
    <col min="2" max="2" width="13.28125" style="38" bestFit="1" customWidth="1"/>
    <col min="3" max="3" width="10.140625" style="38" bestFit="1" customWidth="1"/>
    <col min="4" max="4" width="10.57421875" style="38" customWidth="1"/>
    <col min="5" max="32" width="5.7109375" style="38" customWidth="1"/>
    <col min="33" max="16384" width="11.421875" style="38" customWidth="1"/>
  </cols>
  <sheetData>
    <row r="1" spans="2:32" ht="12.75">
      <c r="B1" s="121" t="s">
        <v>73</v>
      </c>
      <c r="C1" s="121" t="s">
        <v>61</v>
      </c>
      <c r="D1" s="121" t="s">
        <v>60</v>
      </c>
      <c r="E1" s="121">
        <v>1970</v>
      </c>
      <c r="F1" s="121">
        <v>1970</v>
      </c>
      <c r="G1" s="121">
        <v>1971</v>
      </c>
      <c r="H1" s="121">
        <v>1971</v>
      </c>
      <c r="I1" s="121">
        <v>1972</v>
      </c>
      <c r="J1" s="121">
        <v>1972</v>
      </c>
      <c r="K1" s="121">
        <v>1973</v>
      </c>
      <c r="L1" s="121">
        <v>1973</v>
      </c>
      <c r="M1" s="121">
        <v>1974</v>
      </c>
      <c r="N1" s="121">
        <v>1974</v>
      </c>
      <c r="O1" s="121">
        <v>1975</v>
      </c>
      <c r="P1" s="121">
        <v>1975</v>
      </c>
      <c r="Q1" s="121">
        <v>1976</v>
      </c>
      <c r="R1" s="121">
        <v>1976</v>
      </c>
      <c r="S1" s="121">
        <v>1977</v>
      </c>
      <c r="T1" s="121">
        <v>1977</v>
      </c>
      <c r="U1" s="121">
        <v>1978</v>
      </c>
      <c r="V1" s="121">
        <v>1978</v>
      </c>
      <c r="W1" s="121">
        <v>1979</v>
      </c>
      <c r="X1" s="121">
        <v>1979</v>
      </c>
      <c r="Y1" s="121">
        <v>1980</v>
      </c>
      <c r="Z1" s="121">
        <v>1980</v>
      </c>
      <c r="AA1" s="121">
        <v>1981</v>
      </c>
      <c r="AB1" s="121">
        <v>1981</v>
      </c>
      <c r="AC1" s="121">
        <v>1982</v>
      </c>
      <c r="AD1" s="121">
        <v>1982</v>
      </c>
      <c r="AE1" s="121">
        <v>1983</v>
      </c>
      <c r="AF1" s="121">
        <v>1983</v>
      </c>
    </row>
    <row r="2" spans="1:32" ht="63.75">
      <c r="A2" s="119" t="s">
        <v>58</v>
      </c>
      <c r="B2" s="119" t="s">
        <v>63</v>
      </c>
      <c r="C2" s="119" t="s">
        <v>62</v>
      </c>
      <c r="D2" s="120" t="s">
        <v>59</v>
      </c>
      <c r="E2" s="116">
        <v>1</v>
      </c>
      <c r="F2" s="117">
        <v>1</v>
      </c>
      <c r="G2" s="117">
        <v>1</v>
      </c>
      <c r="H2" s="117">
        <v>1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</row>
    <row r="3" spans="1:32" ht="63.75">
      <c r="A3" s="119" t="s">
        <v>56</v>
      </c>
      <c r="B3" s="120" t="s">
        <v>71</v>
      </c>
      <c r="C3" s="120" t="s">
        <v>64</v>
      </c>
      <c r="D3" s="120" t="s">
        <v>65</v>
      </c>
      <c r="E3" s="116"/>
      <c r="F3" s="117"/>
      <c r="G3" s="117"/>
      <c r="H3" s="117"/>
      <c r="I3" s="117">
        <v>1</v>
      </c>
      <c r="J3" s="117">
        <v>1</v>
      </c>
      <c r="K3" s="117">
        <v>1</v>
      </c>
      <c r="L3" s="117">
        <v>1</v>
      </c>
      <c r="M3" s="117">
        <v>1</v>
      </c>
      <c r="N3" s="117">
        <v>1</v>
      </c>
      <c r="O3" s="117">
        <v>1</v>
      </c>
      <c r="P3" s="117">
        <v>1</v>
      </c>
      <c r="Q3" s="117">
        <v>1</v>
      </c>
      <c r="R3" s="117">
        <v>1</v>
      </c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</row>
    <row r="4" spans="1:32" ht="63.75">
      <c r="A4" s="121" t="s">
        <v>66</v>
      </c>
      <c r="B4" s="120" t="s">
        <v>72</v>
      </c>
      <c r="C4" s="122" t="s">
        <v>75</v>
      </c>
      <c r="D4" s="122" t="s">
        <v>67</v>
      </c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>
        <v>1</v>
      </c>
      <c r="T4" s="117">
        <v>1</v>
      </c>
      <c r="U4" s="117">
        <v>1</v>
      </c>
      <c r="V4" s="117">
        <v>1</v>
      </c>
      <c r="W4" s="117">
        <v>1</v>
      </c>
      <c r="X4" s="117">
        <v>1</v>
      </c>
      <c r="Y4" s="117"/>
      <c r="Z4" s="117"/>
      <c r="AA4" s="117"/>
      <c r="AB4" s="117"/>
      <c r="AC4" s="117"/>
      <c r="AD4" s="117"/>
      <c r="AE4" s="117"/>
      <c r="AF4" s="118"/>
    </row>
    <row r="5" spans="1:32" ht="63.75">
      <c r="A5" s="121" t="s">
        <v>57</v>
      </c>
      <c r="B5" s="122" t="s">
        <v>69</v>
      </c>
      <c r="C5" s="121" t="s">
        <v>74</v>
      </c>
      <c r="D5" s="122" t="s">
        <v>68</v>
      </c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>
        <v>1</v>
      </c>
      <c r="Z5" s="117">
        <v>1</v>
      </c>
      <c r="AA5" s="117"/>
      <c r="AB5" s="117"/>
      <c r="AC5" s="117"/>
      <c r="AD5" s="117"/>
      <c r="AE5" s="117"/>
      <c r="AF5" s="118"/>
    </row>
    <row r="6" spans="1:32" ht="63.75">
      <c r="A6" s="121" t="s">
        <v>57</v>
      </c>
      <c r="B6" s="122" t="s">
        <v>69</v>
      </c>
      <c r="C6" s="121" t="s">
        <v>74</v>
      </c>
      <c r="D6" s="122" t="s">
        <v>70</v>
      </c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>
        <v>1</v>
      </c>
      <c r="AB6" s="117">
        <v>1</v>
      </c>
      <c r="AC6" s="117">
        <v>1</v>
      </c>
      <c r="AD6" s="117">
        <v>1</v>
      </c>
      <c r="AE6" s="117">
        <v>1</v>
      </c>
      <c r="AF6" s="118">
        <v>1</v>
      </c>
    </row>
    <row r="7" spans="1:32" ht="25.5">
      <c r="A7" s="121"/>
      <c r="B7" s="122" t="s">
        <v>81</v>
      </c>
      <c r="C7" s="121" t="s">
        <v>77</v>
      </c>
      <c r="D7" s="122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</row>
    <row r="8" spans="1:32" ht="63.75">
      <c r="A8" s="121" t="s">
        <v>76</v>
      </c>
      <c r="B8" s="122" t="s">
        <v>82</v>
      </c>
      <c r="C8" s="122" t="s">
        <v>83</v>
      </c>
      <c r="D8" s="122" t="s">
        <v>79</v>
      </c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</row>
    <row r="9" spans="1:32" ht="63.75">
      <c r="A9" s="121" t="s">
        <v>78</v>
      </c>
      <c r="B9" s="122" t="s">
        <v>81</v>
      </c>
      <c r="C9" s="122" t="s">
        <v>84</v>
      </c>
      <c r="D9" s="122" t="s">
        <v>80</v>
      </c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</row>
  </sheetData>
  <conditionalFormatting sqref="E1:AF65536">
    <cfRule type="cellIs" priority="1" dxfId="0" operator="equal" stopIfTrue="1">
      <formula>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5" sqref="E45"/>
    </sheetView>
  </sheetViews>
  <sheetFormatPr defaultColWidth="11.421875" defaultRowHeight="12.75"/>
  <cols>
    <col min="1" max="1" width="13.57421875" style="17" customWidth="1"/>
    <col min="2" max="4" width="11.421875" style="4" customWidth="1"/>
    <col min="5" max="5" width="11.421875" style="105" customWidth="1"/>
    <col min="6" max="6" width="11.421875" style="4" customWidth="1"/>
  </cols>
  <sheetData>
    <row r="1" spans="1:6" ht="13.5" thickBot="1">
      <c r="A1" s="125" t="str">
        <f>A57</f>
        <v>Wolfrace 195x70x14</v>
      </c>
      <c r="B1" s="126"/>
      <c r="C1" s="126"/>
      <c r="D1" s="126"/>
      <c r="E1"/>
      <c r="F1"/>
    </row>
    <row r="2" spans="1:3" s="3" customFormat="1" ht="12.75">
      <c r="A2" s="98"/>
      <c r="B2" s="7" t="s">
        <v>53</v>
      </c>
      <c r="C2" s="107" t="s">
        <v>55</v>
      </c>
    </row>
    <row r="3" spans="1:3" s="2" customFormat="1" ht="13.5" thickBot="1">
      <c r="A3" s="99"/>
      <c r="B3" s="114" t="s">
        <v>54</v>
      </c>
      <c r="C3" s="115" t="s">
        <v>57</v>
      </c>
    </row>
    <row r="4" spans="1:6" ht="12.75">
      <c r="A4" s="19" t="s">
        <v>0</v>
      </c>
      <c r="B4" s="106">
        <f>'Essais GPS'!F24</f>
        <v>3.4615643163376166</v>
      </c>
      <c r="C4" s="16">
        <v>3.062</v>
      </c>
      <c r="D4"/>
      <c r="E4"/>
      <c r="F4"/>
    </row>
    <row r="5" spans="1:6" ht="12.75">
      <c r="A5" s="20" t="s">
        <v>1</v>
      </c>
      <c r="B5" s="27">
        <f>'Essais GPS'!F25</f>
        <v>2.15503793027307</v>
      </c>
      <c r="C5" s="12">
        <v>1.858</v>
      </c>
      <c r="D5"/>
      <c r="E5"/>
      <c r="F5"/>
    </row>
    <row r="6" spans="1:6" ht="12.75">
      <c r="A6" s="20" t="s">
        <v>2</v>
      </c>
      <c r="B6" s="27">
        <f>'Essais GPS'!F26</f>
        <v>1.3284088524470403</v>
      </c>
      <c r="C6" s="12">
        <v>1.308</v>
      </c>
      <c r="D6"/>
      <c r="E6"/>
      <c r="F6"/>
    </row>
    <row r="7" spans="1:6" ht="12.75">
      <c r="A7" s="20" t="s">
        <v>3</v>
      </c>
      <c r="B7" s="27">
        <f>'Essais GPS'!F27</f>
        <v>1</v>
      </c>
      <c r="C7" s="12">
        <v>1</v>
      </c>
      <c r="D7"/>
      <c r="E7"/>
      <c r="F7"/>
    </row>
    <row r="8" spans="1:6" ht="12.75">
      <c r="A8" s="20" t="s">
        <v>4</v>
      </c>
      <c r="B8" s="27">
        <f>'Essais GPS'!F28</f>
        <v>0.8694919406580371</v>
      </c>
      <c r="C8" s="12">
        <v>0.745</v>
      </c>
      <c r="D8"/>
      <c r="E8"/>
      <c r="F8"/>
    </row>
    <row r="9" spans="1:6" ht="13.5" thickBot="1">
      <c r="A9" s="21" t="s">
        <v>10</v>
      </c>
      <c r="B9" s="28">
        <v>3.545</v>
      </c>
      <c r="C9" s="14">
        <v>3.545</v>
      </c>
      <c r="D9"/>
      <c r="E9"/>
      <c r="F9"/>
    </row>
    <row r="10" spans="1:6" ht="12.75">
      <c r="A10" s="95"/>
      <c r="B10" s="18"/>
      <c r="C10" s="18"/>
      <c r="D10" s="18"/>
      <c r="E10"/>
      <c r="F10"/>
    </row>
    <row r="11" spans="1:6" ht="12.75">
      <c r="A11" s="95"/>
      <c r="B11" s="18"/>
      <c r="C11" s="18"/>
      <c r="D11" s="18"/>
      <c r="E11"/>
      <c r="F11"/>
    </row>
    <row r="12" spans="1:6" ht="12.75">
      <c r="A12" s="95"/>
      <c r="B12" s="18"/>
      <c r="C12" s="18"/>
      <c r="D12" s="18"/>
      <c r="E12"/>
      <c r="F12"/>
    </row>
    <row r="13" spans="1:6" ht="12.75">
      <c r="A13" s="95"/>
      <c r="B13" s="18"/>
      <c r="C13" s="18"/>
      <c r="D13" s="18"/>
      <c r="E13"/>
      <c r="F13"/>
    </row>
    <row r="14" spans="1:6" ht="13.5" thickBot="1">
      <c r="A14" s="95"/>
      <c r="B14" s="18"/>
      <c r="C14" s="18"/>
      <c r="D14" s="18"/>
      <c r="E14"/>
      <c r="F14"/>
    </row>
    <row r="15" spans="1:6" ht="13.5" thickBot="1">
      <c r="A15" s="123" t="s">
        <v>9</v>
      </c>
      <c r="B15" s="124"/>
      <c r="C15" s="18"/>
      <c r="D15" s="18"/>
      <c r="E15"/>
      <c r="F15"/>
    </row>
    <row r="16" spans="1:6" ht="12.75">
      <c r="A16" s="22" t="s">
        <v>0</v>
      </c>
      <c r="B16" s="106">
        <f aca="true" t="shared" si="0" ref="B16:C20">B4*B$9</f>
        <v>12.271245501416852</v>
      </c>
      <c r="C16" s="16">
        <f t="shared" si="0"/>
        <v>10.85479</v>
      </c>
      <c r="D16"/>
      <c r="E16"/>
      <c r="F16"/>
    </row>
    <row r="17" spans="1:6" ht="12.75">
      <c r="A17" s="23" t="s">
        <v>1</v>
      </c>
      <c r="B17" s="27">
        <f t="shared" si="0"/>
        <v>7.639609462818032</v>
      </c>
      <c r="C17" s="12">
        <f t="shared" si="0"/>
        <v>6.58661</v>
      </c>
      <c r="D17"/>
      <c r="E17"/>
      <c r="F17"/>
    </row>
    <row r="18" spans="1:6" ht="12.75">
      <c r="A18" s="23" t="s">
        <v>2</v>
      </c>
      <c r="B18" s="27">
        <f t="shared" si="0"/>
        <v>4.709209381924758</v>
      </c>
      <c r="C18" s="12">
        <f t="shared" si="0"/>
        <v>4.63686</v>
      </c>
      <c r="D18"/>
      <c r="E18"/>
      <c r="F18"/>
    </row>
    <row r="19" spans="1:6" ht="12.75">
      <c r="A19" s="23" t="s">
        <v>3</v>
      </c>
      <c r="B19" s="27">
        <f t="shared" si="0"/>
        <v>3.545</v>
      </c>
      <c r="C19" s="12">
        <f t="shared" si="0"/>
        <v>3.545</v>
      </c>
      <c r="D19"/>
      <c r="E19"/>
      <c r="F19"/>
    </row>
    <row r="20" spans="1:6" ht="13.5" thickBot="1">
      <c r="A20" s="24" t="s">
        <v>4</v>
      </c>
      <c r="B20" s="28">
        <f t="shared" si="0"/>
        <v>3.0823489296327415</v>
      </c>
      <c r="C20" s="14">
        <f t="shared" si="0"/>
        <v>2.641025</v>
      </c>
      <c r="D20"/>
      <c r="E20"/>
      <c r="F20"/>
    </row>
    <row r="21" spans="1:6" ht="12.75">
      <c r="A21" s="95"/>
      <c r="B21" s="18"/>
      <c r="C21" s="18"/>
      <c r="D21" s="18"/>
      <c r="E21"/>
      <c r="F21"/>
    </row>
    <row r="22" spans="1:6" ht="12.75">
      <c r="A22" s="95"/>
      <c r="B22" s="18"/>
      <c r="C22" s="18"/>
      <c r="D22" s="18"/>
      <c r="E22"/>
      <c r="F22"/>
    </row>
    <row r="23" spans="1:6" ht="12.75">
      <c r="A23" s="95"/>
      <c r="B23" s="18"/>
      <c r="C23" s="18"/>
      <c r="D23" s="18"/>
      <c r="E23"/>
      <c r="F23"/>
    </row>
    <row r="24" spans="1:6" ht="12.75">
      <c r="A24" s="95"/>
      <c r="B24" s="18"/>
      <c r="C24" s="18"/>
      <c r="D24" s="18"/>
      <c r="E24"/>
      <c r="F24"/>
    </row>
    <row r="25" spans="1:6" ht="13.5" thickBot="1">
      <c r="A25" s="95"/>
      <c r="B25" s="18"/>
      <c r="C25" s="18"/>
      <c r="D25" s="18"/>
      <c r="E25"/>
      <c r="F25"/>
    </row>
    <row r="26" spans="1:6" ht="13.5" thickBot="1">
      <c r="A26" s="123" t="s">
        <v>20</v>
      </c>
      <c r="B26" s="124"/>
      <c r="C26" s="18"/>
      <c r="D26" s="18"/>
      <c r="E26"/>
      <c r="F26"/>
    </row>
    <row r="27" spans="1:6" ht="12.75">
      <c r="A27" s="22" t="s">
        <v>0</v>
      </c>
      <c r="B27" s="106">
        <f aca="true" t="shared" si="1" ref="B27:C31">6500/B16*60*$B$58</f>
        <v>61.90383158517132</v>
      </c>
      <c r="C27" s="16">
        <f t="shared" si="1"/>
        <v>69.98174214885778</v>
      </c>
      <c r="D27"/>
      <c r="E27"/>
      <c r="F27"/>
    </row>
    <row r="28" spans="1:6" ht="12.75">
      <c r="A28" s="23" t="s">
        <v>1</v>
      </c>
      <c r="B28" s="27">
        <f t="shared" si="1"/>
        <v>99.43402454760977</v>
      </c>
      <c r="C28" s="12">
        <f t="shared" si="1"/>
        <v>115.33051370280006</v>
      </c>
      <c r="D28"/>
      <c r="E28"/>
      <c r="F28"/>
    </row>
    <row r="29" spans="1:6" ht="12.75">
      <c r="A29" s="23" t="s">
        <v>2</v>
      </c>
      <c r="B29" s="27">
        <f t="shared" si="1"/>
        <v>161.30884257890426</v>
      </c>
      <c r="C29" s="12">
        <f t="shared" si="1"/>
        <v>163.8257602903689</v>
      </c>
      <c r="D29"/>
      <c r="E29"/>
      <c r="F29"/>
    </row>
    <row r="30" spans="1:6" ht="12.75">
      <c r="A30" s="23" t="s">
        <v>3</v>
      </c>
      <c r="B30" s="27">
        <f t="shared" si="1"/>
        <v>214.28409445980253</v>
      </c>
      <c r="C30" s="12">
        <f t="shared" si="1"/>
        <v>214.28409445980253</v>
      </c>
      <c r="D30"/>
      <c r="E30"/>
      <c r="F30"/>
    </row>
    <row r="31" spans="1:6" ht="13.5" thickBot="1">
      <c r="A31" s="24" t="s">
        <v>4</v>
      </c>
      <c r="B31" s="28">
        <f t="shared" si="1"/>
        <v>246.447476324658</v>
      </c>
      <c r="C31" s="14">
        <f t="shared" si="1"/>
        <v>287.6296569930235</v>
      </c>
      <c r="D31"/>
      <c r="E31"/>
      <c r="F31"/>
    </row>
    <row r="32" spans="1:6" ht="12.75">
      <c r="A32" s="95"/>
      <c r="B32" s="18"/>
      <c r="C32" s="18"/>
      <c r="D32" s="18"/>
      <c r="E32"/>
      <c r="F32"/>
    </row>
    <row r="33" spans="1:6" ht="12.75">
      <c r="A33" s="95"/>
      <c r="B33" s="18"/>
      <c r="C33" s="18"/>
      <c r="D33" s="18"/>
      <c r="E33"/>
      <c r="F33"/>
    </row>
    <row r="34" spans="1:6" ht="12.75">
      <c r="A34" s="95"/>
      <c r="B34" s="18"/>
      <c r="C34" s="18"/>
      <c r="D34" s="18"/>
      <c r="E34"/>
      <c r="F34"/>
    </row>
    <row r="35" spans="1:6" ht="12.75">
      <c r="A35" s="95"/>
      <c r="B35" s="18"/>
      <c r="C35" s="18"/>
      <c r="D35" s="18"/>
      <c r="E35"/>
      <c r="F35"/>
    </row>
    <row r="36" spans="1:6" ht="13.5" thickBot="1">
      <c r="A36" s="95"/>
      <c r="B36" s="18"/>
      <c r="C36" s="18"/>
      <c r="D36" s="18"/>
      <c r="E36"/>
      <c r="F36"/>
    </row>
    <row r="37" spans="1:6" ht="13.5" thickBot="1">
      <c r="A37" s="123" t="s">
        <v>18</v>
      </c>
      <c r="B37" s="124"/>
      <c r="C37" s="18"/>
      <c r="D37" s="18"/>
      <c r="E37"/>
      <c r="F37"/>
    </row>
    <row r="38" spans="1:6" ht="12.75">
      <c r="A38" s="22">
        <v>90</v>
      </c>
      <c r="B38" s="108">
        <f aca="true" t="shared" si="2" ref="B38:C42">$A38/$B$58/60*B$19</f>
        <v>2730.0206367381124</v>
      </c>
      <c r="C38" s="109">
        <f t="shared" si="2"/>
        <v>2730.0206367381124</v>
      </c>
      <c r="D38"/>
      <c r="E38"/>
      <c r="F38"/>
    </row>
    <row r="39" spans="1:6" ht="12.75">
      <c r="A39" s="23">
        <v>130</v>
      </c>
      <c r="B39" s="110">
        <f t="shared" si="2"/>
        <v>3943.3631419550516</v>
      </c>
      <c r="C39" s="111">
        <f t="shared" si="2"/>
        <v>3943.3631419550516</v>
      </c>
      <c r="D39"/>
      <c r="E39"/>
      <c r="F39"/>
    </row>
    <row r="40" spans="1:6" ht="12.75">
      <c r="A40" s="23">
        <v>200</v>
      </c>
      <c r="B40" s="110">
        <f t="shared" si="2"/>
        <v>6066.712526084695</v>
      </c>
      <c r="C40" s="111">
        <f t="shared" si="2"/>
        <v>6066.712526084695</v>
      </c>
      <c r="D40"/>
      <c r="E40"/>
      <c r="F40"/>
    </row>
    <row r="41" spans="1:6" ht="12.75">
      <c r="A41" s="92">
        <v>210</v>
      </c>
      <c r="B41" s="110">
        <f t="shared" si="2"/>
        <v>6370.048152388929</v>
      </c>
      <c r="C41" s="111">
        <f t="shared" si="2"/>
        <v>6370.048152388929</v>
      </c>
      <c r="D41"/>
      <c r="E41"/>
      <c r="F41"/>
    </row>
    <row r="42" spans="1:6" ht="13.5" thickBot="1">
      <c r="A42" s="24">
        <v>220</v>
      </c>
      <c r="B42" s="112">
        <f t="shared" si="2"/>
        <v>6673.3837786931645</v>
      </c>
      <c r="C42" s="113">
        <f t="shared" si="2"/>
        <v>6673.3837786931645</v>
      </c>
      <c r="D42"/>
      <c r="E42"/>
      <c r="F42"/>
    </row>
    <row r="43" spans="1:6" ht="12.75">
      <c r="A43" s="95"/>
      <c r="B43" s="18"/>
      <c r="C43" s="18"/>
      <c r="D43" s="18"/>
      <c r="E43"/>
      <c r="F43"/>
    </row>
    <row r="44" spans="1:6" ht="12.75">
      <c r="A44" s="95"/>
      <c r="B44" s="18"/>
      <c r="C44" s="18"/>
      <c r="D44" s="18"/>
      <c r="E44"/>
      <c r="F44"/>
    </row>
    <row r="45" spans="1:6" ht="12.75">
      <c r="A45" s="95"/>
      <c r="B45" s="18"/>
      <c r="C45" s="18"/>
      <c r="D45" s="18"/>
      <c r="E45"/>
      <c r="F45"/>
    </row>
    <row r="46" spans="1:6" ht="13.5" thickBot="1">
      <c r="A46" s="95"/>
      <c r="B46" s="18"/>
      <c r="C46" s="18"/>
      <c r="D46" s="18"/>
      <c r="E46"/>
      <c r="F46"/>
    </row>
    <row r="47" spans="1:6" ht="13.5" thickBot="1">
      <c r="A47" s="123" t="s">
        <v>19</v>
      </c>
      <c r="B47" s="124"/>
      <c r="C47" s="18"/>
      <c r="D47" s="18"/>
      <c r="E47"/>
      <c r="F47"/>
    </row>
    <row r="48" spans="1:6" ht="12.75">
      <c r="A48" s="22">
        <v>90</v>
      </c>
      <c r="B48" s="103">
        <f aca="true" t="shared" si="3" ref="B48:C55">$A48/$B$58/60*B$20</f>
        <v>2373.7309414739116</v>
      </c>
      <c r="C48" s="16">
        <f t="shared" si="3"/>
        <v>2033.8653743698937</v>
      </c>
      <c r="D48"/>
      <c r="E48"/>
      <c r="F48"/>
    </row>
    <row r="49" spans="1:6" ht="12.75">
      <c r="A49" s="23">
        <v>130</v>
      </c>
      <c r="B49" s="101">
        <f t="shared" si="3"/>
        <v>3428.7224710178725</v>
      </c>
      <c r="C49" s="12">
        <f t="shared" si="3"/>
        <v>2937.8055407565134</v>
      </c>
      <c r="D49"/>
      <c r="E49"/>
      <c r="F49"/>
    </row>
    <row r="50" spans="1:6" ht="12.75">
      <c r="A50" s="23">
        <v>190</v>
      </c>
      <c r="B50" s="101">
        <f t="shared" si="3"/>
        <v>5011.209765333813</v>
      </c>
      <c r="C50" s="12">
        <f t="shared" si="3"/>
        <v>4293.715790336442</v>
      </c>
      <c r="D50"/>
      <c r="E50"/>
      <c r="F50"/>
    </row>
    <row r="51" spans="1:6" ht="12.75">
      <c r="A51" s="23">
        <v>200</v>
      </c>
      <c r="B51" s="101">
        <f t="shared" si="3"/>
        <v>5274.957647719804</v>
      </c>
      <c r="C51" s="12">
        <f t="shared" si="3"/>
        <v>4519.700831933098</v>
      </c>
      <c r="D51"/>
      <c r="E51"/>
      <c r="F51"/>
    </row>
    <row r="52" spans="1:6" ht="12.75">
      <c r="A52" s="92">
        <v>210</v>
      </c>
      <c r="B52" s="101">
        <f t="shared" si="3"/>
        <v>5538.705530105794</v>
      </c>
      <c r="C52" s="12">
        <f t="shared" si="3"/>
        <v>4745.685873529753</v>
      </c>
      <c r="D52"/>
      <c r="E52"/>
      <c r="F52"/>
    </row>
    <row r="53" spans="1:6" ht="12.75">
      <c r="A53" s="92">
        <v>220</v>
      </c>
      <c r="B53" s="104">
        <f t="shared" si="3"/>
        <v>5802.453412491785</v>
      </c>
      <c r="C53" s="94">
        <f t="shared" si="3"/>
        <v>4971.670915126408</v>
      </c>
      <c r="D53"/>
      <c r="E53"/>
      <c r="F53"/>
    </row>
    <row r="54" spans="1:6" ht="12.75">
      <c r="A54" s="92">
        <v>230</v>
      </c>
      <c r="B54" s="104">
        <f t="shared" si="3"/>
        <v>6066.201294877775</v>
      </c>
      <c r="C54" s="94">
        <f t="shared" si="3"/>
        <v>5197.655956723062</v>
      </c>
      <c r="D54"/>
      <c r="E54"/>
      <c r="F54"/>
    </row>
    <row r="55" spans="1:6" ht="13.5" thickBot="1">
      <c r="A55" s="24">
        <v>240</v>
      </c>
      <c r="B55" s="102">
        <f t="shared" si="3"/>
        <v>6329.949177263765</v>
      </c>
      <c r="C55" s="14">
        <f t="shared" si="3"/>
        <v>5423.640998319717</v>
      </c>
      <c r="D55"/>
      <c r="E55"/>
      <c r="F55"/>
    </row>
    <row r="57" ht="12.75">
      <c r="A57" s="97" t="s">
        <v>50</v>
      </c>
    </row>
    <row r="58" spans="1:6" ht="12.75">
      <c r="A58" s="26" t="s">
        <v>11</v>
      </c>
      <c r="B58">
        <f>B59*3.1415927</f>
        <v>0.001947787474</v>
      </c>
      <c r="C58" t="s">
        <v>13</v>
      </c>
      <c r="F58"/>
    </row>
    <row r="59" spans="1:6" ht="12.75">
      <c r="A59" s="26" t="s">
        <v>12</v>
      </c>
      <c r="B59">
        <v>0.00062</v>
      </c>
      <c r="C59" t="s">
        <v>13</v>
      </c>
      <c r="F59"/>
    </row>
    <row r="60" spans="1:2" ht="12.75">
      <c r="A60" s="26"/>
      <c r="B60"/>
    </row>
    <row r="61" spans="1:2" ht="12.75">
      <c r="A61" s="17" t="s">
        <v>51</v>
      </c>
      <c r="B61"/>
    </row>
    <row r="62" spans="1:6" ht="12.75">
      <c r="A62" s="26" t="s">
        <v>11</v>
      </c>
      <c r="B62">
        <f>B63*3.1415927</f>
        <v>0.0019039434062788</v>
      </c>
      <c r="C62" t="s">
        <v>13</v>
      </c>
      <c r="F62"/>
    </row>
    <row r="63" spans="1:6" ht="12.75">
      <c r="A63" s="26" t="s">
        <v>12</v>
      </c>
      <c r="B63">
        <v>0.000606044</v>
      </c>
      <c r="C63" t="s">
        <v>13</v>
      </c>
      <c r="F63"/>
    </row>
  </sheetData>
  <mergeCells count="5">
    <mergeCell ref="A1:D1"/>
    <mergeCell ref="A15:B15"/>
    <mergeCell ref="A26:B26"/>
    <mergeCell ref="A37:B37"/>
    <mergeCell ref="A47:B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&amp;CMatrice démultiplications</oddHeader>
    <oddFooter>&amp;RD'après informations / pignons de Microfiches Nissan 1979 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8" sqref="O8"/>
    </sheetView>
  </sheetViews>
  <sheetFormatPr defaultColWidth="11.421875" defaultRowHeight="12.75"/>
  <cols>
    <col min="1" max="1" width="13.57421875" style="17" customWidth="1"/>
    <col min="2" max="4" width="11.421875" style="4" customWidth="1"/>
    <col min="5" max="5" width="13.140625" style="4" customWidth="1"/>
    <col min="11" max="11" width="12.28125" style="0" customWidth="1"/>
  </cols>
  <sheetData>
    <row r="1" spans="1:11" ht="13.5" thickBot="1">
      <c r="A1" s="125" t="str">
        <f>A57</f>
        <v>Wolfrace 195x70x14</v>
      </c>
      <c r="B1" s="126"/>
      <c r="C1" s="126"/>
      <c r="D1" s="126"/>
      <c r="E1" s="127"/>
      <c r="G1" s="125" t="str">
        <f>A61</f>
        <v>225x50x15</v>
      </c>
      <c r="H1" s="126"/>
      <c r="I1" s="126"/>
      <c r="J1" s="126"/>
      <c r="K1" s="127"/>
    </row>
    <row r="2" spans="1:11" s="3" customFormat="1" ht="25.5">
      <c r="A2" s="98"/>
      <c r="B2" s="7" t="s">
        <v>21</v>
      </c>
      <c r="C2" s="8" t="s">
        <v>22</v>
      </c>
      <c r="D2" s="9" t="s">
        <v>15</v>
      </c>
      <c r="E2" s="9" t="s">
        <v>15</v>
      </c>
      <c r="G2" s="98"/>
      <c r="H2" s="7" t="s">
        <v>21</v>
      </c>
      <c r="I2" s="8" t="s">
        <v>22</v>
      </c>
      <c r="J2" s="9" t="s">
        <v>15</v>
      </c>
      <c r="K2" s="9" t="s">
        <v>15</v>
      </c>
    </row>
    <row r="3" spans="1:11" s="2" customFormat="1" ht="26.25" thickBot="1">
      <c r="A3" s="99"/>
      <c r="B3" s="10" t="s">
        <v>5</v>
      </c>
      <c r="C3" s="5" t="s">
        <v>6</v>
      </c>
      <c r="D3" s="11" t="s">
        <v>7</v>
      </c>
      <c r="E3" s="11" t="s">
        <v>52</v>
      </c>
      <c r="F3" s="1"/>
      <c r="G3" s="99"/>
      <c r="H3" s="10" t="s">
        <v>5</v>
      </c>
      <c r="I3" s="5" t="s">
        <v>6</v>
      </c>
      <c r="J3" s="11" t="s">
        <v>7</v>
      </c>
      <c r="K3" s="11" t="s">
        <v>52</v>
      </c>
    </row>
    <row r="4" spans="1:11" ht="12.75">
      <c r="A4" s="19" t="s">
        <v>0</v>
      </c>
      <c r="B4" s="27">
        <v>3.549</v>
      </c>
      <c r="C4" s="6">
        <v>3.592</v>
      </c>
      <c r="D4" s="12">
        <v>3.321</v>
      </c>
      <c r="E4" s="12">
        <v>2.957</v>
      </c>
      <c r="G4" s="19" t="str">
        <f aca="true" t="shared" si="0" ref="G4:G9">A4</f>
        <v>1°</v>
      </c>
      <c r="H4" s="27">
        <v>3.549</v>
      </c>
      <c r="I4" s="6">
        <v>3.592</v>
      </c>
      <c r="J4" s="12">
        <v>3.321</v>
      </c>
      <c r="K4" s="12">
        <v>2.957</v>
      </c>
    </row>
    <row r="5" spans="1:11" ht="12.75">
      <c r="A5" s="20" t="s">
        <v>1</v>
      </c>
      <c r="B5" s="27">
        <v>2.197</v>
      </c>
      <c r="C5" s="6">
        <v>2.246</v>
      </c>
      <c r="D5" s="12">
        <v>2.077</v>
      </c>
      <c r="E5" s="12">
        <v>1.857</v>
      </c>
      <c r="G5" s="20" t="str">
        <f t="shared" si="0"/>
        <v>2°</v>
      </c>
      <c r="H5" s="27">
        <v>2.197</v>
      </c>
      <c r="I5" s="6">
        <v>2.246</v>
      </c>
      <c r="J5" s="12">
        <v>2.077</v>
      </c>
      <c r="K5" s="12">
        <v>1.857</v>
      </c>
    </row>
    <row r="6" spans="1:11" ht="12.75">
      <c r="A6" s="20" t="s">
        <v>2</v>
      </c>
      <c r="B6" s="27">
        <v>1.42</v>
      </c>
      <c r="C6" s="6">
        <v>1.415</v>
      </c>
      <c r="D6" s="12">
        <v>1.308</v>
      </c>
      <c r="E6" s="12">
        <v>1.311</v>
      </c>
      <c r="G6" s="20" t="str">
        <f t="shared" si="0"/>
        <v>3°</v>
      </c>
      <c r="H6" s="27">
        <v>1.42</v>
      </c>
      <c r="I6" s="6">
        <v>1.415</v>
      </c>
      <c r="J6" s="12">
        <v>1.308</v>
      </c>
      <c r="K6" s="12">
        <v>1.311</v>
      </c>
    </row>
    <row r="7" spans="1:11" ht="12.75">
      <c r="A7" s="20" t="s">
        <v>3</v>
      </c>
      <c r="B7" s="27">
        <v>1</v>
      </c>
      <c r="C7" s="6">
        <v>1</v>
      </c>
      <c r="D7" s="12">
        <v>1</v>
      </c>
      <c r="E7" s="12">
        <v>1</v>
      </c>
      <c r="G7" s="20" t="str">
        <f t="shared" si="0"/>
        <v>4°</v>
      </c>
      <c r="H7" s="27">
        <v>1</v>
      </c>
      <c r="I7" s="6">
        <v>1</v>
      </c>
      <c r="J7" s="12">
        <v>1</v>
      </c>
      <c r="K7" s="12">
        <v>1</v>
      </c>
    </row>
    <row r="8" spans="1:11" ht="12.75">
      <c r="A8" s="20" t="s">
        <v>4</v>
      </c>
      <c r="B8" s="27"/>
      <c r="C8" s="6"/>
      <c r="D8" s="12">
        <v>0.864</v>
      </c>
      <c r="E8" s="12">
        <v>0.852</v>
      </c>
      <c r="G8" s="20" t="str">
        <f t="shared" si="0"/>
        <v>5°</v>
      </c>
      <c r="H8" s="27"/>
      <c r="I8" s="6"/>
      <c r="J8" s="12">
        <v>0.864</v>
      </c>
      <c r="K8" s="12">
        <v>0.852</v>
      </c>
    </row>
    <row r="9" spans="1:11" ht="13.5" thickBot="1">
      <c r="A9" s="21" t="s">
        <v>10</v>
      </c>
      <c r="B9" s="28">
        <v>3.364</v>
      </c>
      <c r="C9" s="13">
        <f>37/11</f>
        <v>3.3636363636363638</v>
      </c>
      <c r="D9" s="14">
        <v>3.545</v>
      </c>
      <c r="E9" s="14">
        <v>3.7</v>
      </c>
      <c r="G9" s="21" t="str">
        <f t="shared" si="0"/>
        <v>Pont</v>
      </c>
      <c r="H9" s="28">
        <v>3.364</v>
      </c>
      <c r="I9" s="13">
        <f>37/11</f>
        <v>3.3636363636363638</v>
      </c>
      <c r="J9" s="14">
        <v>3.545</v>
      </c>
      <c r="K9" s="14">
        <v>3.7</v>
      </c>
    </row>
    <row r="10" spans="1:11" ht="12.75">
      <c r="A10" s="95"/>
      <c r="B10" s="18"/>
      <c r="C10" s="18"/>
      <c r="D10" s="18"/>
      <c r="E10" s="100"/>
      <c r="G10" s="95"/>
      <c r="H10" s="18"/>
      <c r="I10" s="18"/>
      <c r="J10" s="18"/>
      <c r="K10" s="100"/>
    </row>
    <row r="11" spans="1:11" ht="12.75">
      <c r="A11" s="95"/>
      <c r="B11" s="18"/>
      <c r="C11" s="18"/>
      <c r="D11" s="18"/>
      <c r="E11" s="100"/>
      <c r="G11" s="95"/>
      <c r="H11" s="18"/>
      <c r="I11" s="18"/>
      <c r="J11" s="18"/>
      <c r="K11" s="100"/>
    </row>
    <row r="12" spans="1:11" ht="12.75">
      <c r="A12" s="95"/>
      <c r="B12" s="18"/>
      <c r="C12" s="18"/>
      <c r="D12" s="18"/>
      <c r="E12" s="100"/>
      <c r="G12" s="95"/>
      <c r="H12" s="18"/>
      <c r="I12" s="18"/>
      <c r="J12" s="18"/>
      <c r="K12" s="100"/>
    </row>
    <row r="13" spans="1:11" ht="12.75">
      <c r="A13" s="95"/>
      <c r="B13" s="18"/>
      <c r="C13" s="18"/>
      <c r="D13" s="18"/>
      <c r="E13" s="100"/>
      <c r="G13" s="95"/>
      <c r="H13" s="18"/>
      <c r="I13" s="18"/>
      <c r="J13" s="18"/>
      <c r="K13" s="100"/>
    </row>
    <row r="14" spans="1:11" ht="13.5" thickBot="1">
      <c r="A14" s="95"/>
      <c r="B14" s="18"/>
      <c r="C14" s="18"/>
      <c r="D14" s="18"/>
      <c r="E14" s="100"/>
      <c r="G14" s="95"/>
      <c r="H14" s="18"/>
      <c r="I14" s="18"/>
      <c r="J14" s="18"/>
      <c r="K14" s="100"/>
    </row>
    <row r="15" spans="1:11" ht="13.5" thickBot="1">
      <c r="A15" s="123" t="s">
        <v>9</v>
      </c>
      <c r="B15" s="124"/>
      <c r="C15" s="18"/>
      <c r="D15" s="18"/>
      <c r="E15" s="100"/>
      <c r="G15" s="123" t="s">
        <v>9</v>
      </c>
      <c r="H15" s="124"/>
      <c r="I15" s="18"/>
      <c r="J15" s="18"/>
      <c r="K15" s="100"/>
    </row>
    <row r="16" spans="1:11" ht="12.75">
      <c r="A16" s="22" t="s">
        <v>0</v>
      </c>
      <c r="B16" s="15">
        <f aca="true" t="shared" si="1" ref="B16:D19">B4*B$9</f>
        <v>11.938836</v>
      </c>
      <c r="C16" s="15">
        <f t="shared" si="1"/>
        <v>12.08218181818182</v>
      </c>
      <c r="D16" s="16">
        <f t="shared" si="1"/>
        <v>11.772945</v>
      </c>
      <c r="E16" s="16">
        <f>E4*E$9</f>
        <v>10.9409</v>
      </c>
      <c r="G16" s="22" t="str">
        <f>A16</f>
        <v>1°</v>
      </c>
      <c r="H16" s="15">
        <f aca="true" t="shared" si="2" ref="H16:K19">H4*H$9</f>
        <v>11.938836</v>
      </c>
      <c r="I16" s="15">
        <f t="shared" si="2"/>
        <v>12.08218181818182</v>
      </c>
      <c r="J16" s="16">
        <f t="shared" si="2"/>
        <v>11.772945</v>
      </c>
      <c r="K16" s="16">
        <f t="shared" si="2"/>
        <v>10.9409</v>
      </c>
    </row>
    <row r="17" spans="1:11" ht="12.75">
      <c r="A17" s="23" t="s">
        <v>1</v>
      </c>
      <c r="B17" s="6">
        <f t="shared" si="1"/>
        <v>7.390708</v>
      </c>
      <c r="C17" s="6">
        <f t="shared" si="1"/>
        <v>7.554727272727273</v>
      </c>
      <c r="D17" s="12">
        <f t="shared" si="1"/>
        <v>7.362965</v>
      </c>
      <c r="E17" s="12">
        <f>E5*E$9</f>
        <v>6.870900000000001</v>
      </c>
      <c r="G17" s="23" t="str">
        <f>A17</f>
        <v>2°</v>
      </c>
      <c r="H17" s="6">
        <f t="shared" si="2"/>
        <v>7.390708</v>
      </c>
      <c r="I17" s="6">
        <f t="shared" si="2"/>
        <v>7.554727272727273</v>
      </c>
      <c r="J17" s="12">
        <f t="shared" si="2"/>
        <v>7.362965</v>
      </c>
      <c r="K17" s="12">
        <f t="shared" si="2"/>
        <v>6.870900000000001</v>
      </c>
    </row>
    <row r="18" spans="1:11" ht="12.75">
      <c r="A18" s="23" t="s">
        <v>2</v>
      </c>
      <c r="B18" s="6">
        <f t="shared" si="1"/>
        <v>4.776879999999999</v>
      </c>
      <c r="C18" s="6">
        <f t="shared" si="1"/>
        <v>4.759545454545455</v>
      </c>
      <c r="D18" s="12">
        <f t="shared" si="1"/>
        <v>4.63686</v>
      </c>
      <c r="E18" s="12">
        <f>E6*E$9</f>
        <v>4.8507</v>
      </c>
      <c r="G18" s="23" t="str">
        <f>A18</f>
        <v>3°</v>
      </c>
      <c r="H18" s="6">
        <f t="shared" si="2"/>
        <v>4.776879999999999</v>
      </c>
      <c r="I18" s="6">
        <f t="shared" si="2"/>
        <v>4.759545454545455</v>
      </c>
      <c r="J18" s="12">
        <f t="shared" si="2"/>
        <v>4.63686</v>
      </c>
      <c r="K18" s="12">
        <f t="shared" si="2"/>
        <v>4.8507</v>
      </c>
    </row>
    <row r="19" spans="1:11" ht="12.75">
      <c r="A19" s="23" t="s">
        <v>3</v>
      </c>
      <c r="B19" s="6">
        <f t="shared" si="1"/>
        <v>3.364</v>
      </c>
      <c r="C19" s="6">
        <f t="shared" si="1"/>
        <v>3.3636363636363638</v>
      </c>
      <c r="D19" s="12">
        <f t="shared" si="1"/>
        <v>3.545</v>
      </c>
      <c r="E19" s="12">
        <f>E7*E$9</f>
        <v>3.7</v>
      </c>
      <c r="G19" s="23" t="str">
        <f>A19</f>
        <v>4°</v>
      </c>
      <c r="H19" s="6">
        <f t="shared" si="2"/>
        <v>3.364</v>
      </c>
      <c r="I19" s="6">
        <f t="shared" si="2"/>
        <v>3.3636363636363638</v>
      </c>
      <c r="J19" s="12">
        <f t="shared" si="2"/>
        <v>3.545</v>
      </c>
      <c r="K19" s="12">
        <f t="shared" si="2"/>
        <v>3.7</v>
      </c>
    </row>
    <row r="20" spans="1:11" ht="13.5" thickBot="1">
      <c r="A20" s="24" t="s">
        <v>4</v>
      </c>
      <c r="B20" s="13"/>
      <c r="C20" s="13"/>
      <c r="D20" s="14">
        <f>D8*D$9</f>
        <v>3.06288</v>
      </c>
      <c r="E20" s="14">
        <f>E8*E$9</f>
        <v>3.1524</v>
      </c>
      <c r="G20" s="24" t="str">
        <f>A20</f>
        <v>5°</v>
      </c>
      <c r="H20" s="13"/>
      <c r="I20" s="13"/>
      <c r="J20" s="14">
        <f>J8*J$9</f>
        <v>3.06288</v>
      </c>
      <c r="K20" s="14">
        <f>K8*K$9</f>
        <v>3.1524</v>
      </c>
    </row>
    <row r="21" spans="1:11" ht="12.75">
      <c r="A21" s="95"/>
      <c r="B21" s="18"/>
      <c r="C21" s="18"/>
      <c r="D21" s="18"/>
      <c r="E21" s="100"/>
      <c r="G21" s="95"/>
      <c r="H21" s="18"/>
      <c r="I21" s="18"/>
      <c r="J21" s="18"/>
      <c r="K21" s="100"/>
    </row>
    <row r="22" spans="1:11" ht="12.75">
      <c r="A22" s="95"/>
      <c r="B22" s="18"/>
      <c r="C22" s="18"/>
      <c r="D22" s="18"/>
      <c r="E22" s="100"/>
      <c r="G22" s="95"/>
      <c r="H22" s="18"/>
      <c r="I22" s="18"/>
      <c r="J22" s="18"/>
      <c r="K22" s="100"/>
    </row>
    <row r="23" spans="1:11" ht="12.75">
      <c r="A23" s="95"/>
      <c r="B23" s="18"/>
      <c r="C23" s="18"/>
      <c r="D23" s="18"/>
      <c r="E23" s="100"/>
      <c r="G23" s="95"/>
      <c r="H23" s="18"/>
      <c r="I23" s="18"/>
      <c r="J23" s="18"/>
      <c r="K23" s="100"/>
    </row>
    <row r="24" spans="1:11" ht="12.75">
      <c r="A24" s="95"/>
      <c r="B24" s="18"/>
      <c r="C24" s="18"/>
      <c r="D24" s="18"/>
      <c r="E24" s="100"/>
      <c r="G24" s="95"/>
      <c r="H24" s="18"/>
      <c r="I24" s="18"/>
      <c r="J24" s="18"/>
      <c r="K24" s="100"/>
    </row>
    <row r="25" spans="1:11" ht="13.5" thickBot="1">
      <c r="A25" s="95"/>
      <c r="B25" s="18"/>
      <c r="C25" s="18"/>
      <c r="D25" s="18"/>
      <c r="E25" s="100"/>
      <c r="G25" s="95"/>
      <c r="H25" s="18"/>
      <c r="I25" s="18"/>
      <c r="J25" s="18"/>
      <c r="K25" s="100"/>
    </row>
    <row r="26" spans="1:11" ht="13.5" thickBot="1">
      <c r="A26" s="123" t="s">
        <v>20</v>
      </c>
      <c r="B26" s="124"/>
      <c r="C26" s="18"/>
      <c r="D26" s="18"/>
      <c r="E26" s="100"/>
      <c r="G26" s="123" t="s">
        <v>20</v>
      </c>
      <c r="H26" s="124"/>
      <c r="I26" s="18"/>
      <c r="J26" s="18"/>
      <c r="K26" s="100"/>
    </row>
    <row r="27" spans="1:11" ht="12.75">
      <c r="A27" s="22" t="s">
        <v>0</v>
      </c>
      <c r="B27" s="15">
        <f aca="true" t="shared" si="3" ref="B27:D30">6500/B16*60*$B$58</f>
        <v>63.62740177183101</v>
      </c>
      <c r="C27" s="15">
        <f t="shared" si="3"/>
        <v>62.8725114628604</v>
      </c>
      <c r="D27" s="16">
        <f t="shared" si="3"/>
        <v>64.52396701589959</v>
      </c>
      <c r="E27" s="16">
        <f>6500/E16*60*$B$58</f>
        <v>69.43095310806241</v>
      </c>
      <c r="G27" s="22" t="str">
        <f>A27</f>
        <v>1°</v>
      </c>
      <c r="H27" s="15">
        <f aca="true" t="shared" si="4" ref="H27:K30">6500/H16*60*$B$62</f>
        <v>62.19516948291542</v>
      </c>
      <c r="I27" s="15">
        <f t="shared" si="4"/>
        <v>61.45727151128673</v>
      </c>
      <c r="J27" s="16">
        <f t="shared" si="4"/>
        <v>63.0715533325546</v>
      </c>
      <c r="K27" s="16">
        <f t="shared" si="4"/>
        <v>67.86808475068158</v>
      </c>
    </row>
    <row r="28" spans="1:11" ht="12.75">
      <c r="A28" s="23" t="s">
        <v>1</v>
      </c>
      <c r="B28" s="6">
        <f t="shared" si="3"/>
        <v>102.78272593911164</v>
      </c>
      <c r="C28" s="6">
        <f t="shared" si="3"/>
        <v>100.55122937426295</v>
      </c>
      <c r="D28" s="12">
        <f t="shared" si="3"/>
        <v>103.17000214723281</v>
      </c>
      <c r="E28" s="12">
        <f>6500/E17*60*$B$58</f>
        <v>110.55860438370519</v>
      </c>
      <c r="G28" s="23" t="str">
        <f>A28</f>
        <v>2°</v>
      </c>
      <c r="H28" s="6">
        <f t="shared" si="4"/>
        <v>100.46911993394029</v>
      </c>
      <c r="I28" s="6">
        <f t="shared" si="4"/>
        <v>98.28785363692874</v>
      </c>
      <c r="J28" s="12">
        <f t="shared" si="4"/>
        <v>100.84767867954446</v>
      </c>
      <c r="K28" s="12">
        <f t="shared" si="4"/>
        <v>108.06996586309393</v>
      </c>
    </row>
    <row r="29" spans="1:11" ht="12.75">
      <c r="A29" s="23" t="s">
        <v>2</v>
      </c>
      <c r="B29" s="6">
        <f t="shared" si="3"/>
        <v>159.0236964001608</v>
      </c>
      <c r="C29" s="6">
        <f t="shared" si="3"/>
        <v>159.6028700880527</v>
      </c>
      <c r="D29" s="12">
        <f t="shared" si="3"/>
        <v>163.8257602903689</v>
      </c>
      <c r="E29" s="12">
        <f>6500/E18*60*$B$58</f>
        <v>156.603606667079</v>
      </c>
      <c r="G29" s="23" t="str">
        <f>A29</f>
        <v>3°</v>
      </c>
      <c r="H29" s="6">
        <f t="shared" si="4"/>
        <v>155.44412429215976</v>
      </c>
      <c r="I29" s="6">
        <f t="shared" si="4"/>
        <v>156.01026096716743</v>
      </c>
      <c r="J29" s="12">
        <f t="shared" si="4"/>
        <v>160.13809527325213</v>
      </c>
      <c r="K29" s="12">
        <f t="shared" si="4"/>
        <v>153.07850999829552</v>
      </c>
    </row>
    <row r="30" spans="1:11" ht="12.75">
      <c r="A30" s="23" t="s">
        <v>3</v>
      </c>
      <c r="B30" s="6">
        <f t="shared" si="3"/>
        <v>225.8136488882283</v>
      </c>
      <c r="C30" s="6">
        <f t="shared" si="3"/>
        <v>225.83806117459457</v>
      </c>
      <c r="D30" s="12">
        <f t="shared" si="3"/>
        <v>214.28409445980253</v>
      </c>
      <c r="E30" s="12">
        <f>6500/E19*60*$B$58</f>
        <v>205.30732834054052</v>
      </c>
      <c r="G30" s="23" t="str">
        <f>A30</f>
        <v>4°</v>
      </c>
      <c r="H30" s="6">
        <f t="shared" si="4"/>
        <v>220.73065649486685</v>
      </c>
      <c r="I30" s="6">
        <f t="shared" si="4"/>
        <v>220.7545192685419</v>
      </c>
      <c r="J30" s="12">
        <f t="shared" si="4"/>
        <v>209.46062861741385</v>
      </c>
      <c r="K30" s="12">
        <f t="shared" si="4"/>
        <v>200.6859266077654</v>
      </c>
    </row>
    <row r="31" spans="1:11" ht="13.5" thickBot="1">
      <c r="A31" s="24" t="s">
        <v>4</v>
      </c>
      <c r="B31" s="13"/>
      <c r="C31" s="13"/>
      <c r="D31" s="14">
        <f>6500/D20*60*$B$58</f>
        <v>248.01399821736405</v>
      </c>
      <c r="E31" s="14">
        <f>6500/E20*60*$B$58</f>
        <v>240.97104265321659</v>
      </c>
      <c r="G31" s="24" t="str">
        <f>A31</f>
        <v>5°</v>
      </c>
      <c r="H31" s="13"/>
      <c r="I31" s="13"/>
      <c r="J31" s="14">
        <f>6500/J20*60*$B$62</f>
        <v>242.43128312200673</v>
      </c>
      <c r="K31" s="14">
        <f>6500/K20*60*$B$62</f>
        <v>235.5468622156871</v>
      </c>
    </row>
    <row r="32" spans="1:11" ht="12.75">
      <c r="A32" s="95"/>
      <c r="B32" s="18"/>
      <c r="C32" s="18"/>
      <c r="D32" s="18"/>
      <c r="E32" s="100"/>
      <c r="G32" s="95"/>
      <c r="H32" s="18"/>
      <c r="I32" s="18"/>
      <c r="J32" s="18"/>
      <c r="K32" s="100"/>
    </row>
    <row r="33" spans="1:11" ht="12.75">
      <c r="A33" s="95"/>
      <c r="B33" s="18"/>
      <c r="C33" s="18"/>
      <c r="D33" s="18"/>
      <c r="E33" s="100"/>
      <c r="G33" s="95"/>
      <c r="H33" s="18"/>
      <c r="I33" s="18"/>
      <c r="J33" s="18"/>
      <c r="K33" s="100"/>
    </row>
    <row r="34" spans="1:11" ht="12.75">
      <c r="A34" s="95"/>
      <c r="B34" s="18"/>
      <c r="C34" s="18"/>
      <c r="D34" s="18"/>
      <c r="E34" s="100"/>
      <c r="G34" s="95"/>
      <c r="H34" s="18"/>
      <c r="I34" s="18"/>
      <c r="J34" s="18"/>
      <c r="K34" s="100"/>
    </row>
    <row r="35" spans="1:11" ht="12.75">
      <c r="A35" s="95"/>
      <c r="B35" s="18"/>
      <c r="C35" s="18"/>
      <c r="D35" s="18"/>
      <c r="E35" s="100"/>
      <c r="G35" s="95"/>
      <c r="H35" s="18"/>
      <c r="I35" s="18"/>
      <c r="J35" s="18"/>
      <c r="K35" s="100"/>
    </row>
    <row r="36" spans="1:11" ht="13.5" thickBot="1">
      <c r="A36" s="95"/>
      <c r="B36" s="18"/>
      <c r="C36" s="18"/>
      <c r="D36" s="18"/>
      <c r="E36" s="100"/>
      <c r="G36" s="95"/>
      <c r="H36" s="18"/>
      <c r="I36" s="18"/>
      <c r="J36" s="18"/>
      <c r="K36" s="100"/>
    </row>
    <row r="37" spans="1:11" ht="13.5" thickBot="1">
      <c r="A37" s="125" t="s">
        <v>18</v>
      </c>
      <c r="B37" s="127"/>
      <c r="C37" s="18"/>
      <c r="D37" s="18"/>
      <c r="E37" s="100"/>
      <c r="G37" s="125" t="s">
        <v>18</v>
      </c>
      <c r="H37" s="127"/>
      <c r="I37" s="18"/>
      <c r="J37" s="18"/>
      <c r="K37" s="100"/>
    </row>
    <row r="38" spans="1:11" ht="12.75">
      <c r="A38" s="22">
        <v>90</v>
      </c>
      <c r="B38" s="15">
        <f aca="true" t="shared" si="5" ref="B38:E42">$A38/$B$58/60*B$19</f>
        <v>2590.631712831315</v>
      </c>
      <c r="C38" s="34">
        <f t="shared" si="5"/>
        <v>2590.351674812416</v>
      </c>
      <c r="D38" s="15">
        <f t="shared" si="5"/>
        <v>2730.0206367381124</v>
      </c>
      <c r="E38" s="16">
        <f t="shared" si="5"/>
        <v>2849.386842293658</v>
      </c>
      <c r="G38" s="22">
        <f>A38</f>
        <v>90</v>
      </c>
      <c r="H38" s="15">
        <f aca="true" t="shared" si="6" ref="H38:K42">$A38/$B$62/60*H$19</f>
        <v>2650.288860141203</v>
      </c>
      <c r="I38" s="34">
        <f t="shared" si="6"/>
        <v>2650.002373398133</v>
      </c>
      <c r="J38" s="15">
        <f t="shared" si="6"/>
        <v>2792.8876365043293</v>
      </c>
      <c r="K38" s="16">
        <f t="shared" si="6"/>
        <v>2915.0026107379463</v>
      </c>
    </row>
    <row r="39" spans="1:11" ht="12.75">
      <c r="A39" s="23">
        <v>130</v>
      </c>
      <c r="B39" s="6">
        <f t="shared" si="5"/>
        <v>3742.0235852007877</v>
      </c>
      <c r="C39" s="96">
        <f t="shared" si="5"/>
        <v>3741.619085840157</v>
      </c>
      <c r="D39" s="6">
        <f t="shared" si="5"/>
        <v>3943.3631419550516</v>
      </c>
      <c r="E39" s="12">
        <f t="shared" si="5"/>
        <v>4115.780994424173</v>
      </c>
      <c r="G39" s="23">
        <f>A39</f>
        <v>130</v>
      </c>
      <c r="H39" s="6">
        <f t="shared" si="6"/>
        <v>3828.195020203959</v>
      </c>
      <c r="I39" s="96">
        <f t="shared" si="6"/>
        <v>3827.7812060195247</v>
      </c>
      <c r="J39" s="6">
        <f t="shared" si="6"/>
        <v>4034.171030506253</v>
      </c>
      <c r="K39" s="12">
        <f t="shared" si="6"/>
        <v>4210.559326621477</v>
      </c>
    </row>
    <row r="40" spans="1:11" ht="12.75">
      <c r="A40" s="23">
        <v>200</v>
      </c>
      <c r="B40" s="6">
        <f t="shared" si="5"/>
        <v>5756.959361847366</v>
      </c>
      <c r="C40" s="96">
        <f t="shared" si="5"/>
        <v>5756.337055138703</v>
      </c>
      <c r="D40" s="6">
        <f t="shared" si="5"/>
        <v>6066.712526084695</v>
      </c>
      <c r="E40" s="12">
        <f t="shared" si="5"/>
        <v>6331.9707606525735</v>
      </c>
      <c r="G40" s="23">
        <f>A40</f>
        <v>200</v>
      </c>
      <c r="H40" s="6">
        <f t="shared" si="6"/>
        <v>5889.530800313783</v>
      </c>
      <c r="I40" s="96">
        <f t="shared" si="6"/>
        <v>5888.894163106962</v>
      </c>
      <c r="J40" s="6">
        <f t="shared" si="6"/>
        <v>6206.416970009621</v>
      </c>
      <c r="K40" s="12">
        <f t="shared" si="6"/>
        <v>6477.783579417658</v>
      </c>
    </row>
    <row r="41" spans="1:11" ht="12.75">
      <c r="A41" s="92">
        <v>210</v>
      </c>
      <c r="B41" s="6">
        <f t="shared" si="5"/>
        <v>6044.807329939735</v>
      </c>
      <c r="C41" s="96">
        <f t="shared" si="5"/>
        <v>6044.153907895638</v>
      </c>
      <c r="D41" s="6">
        <f t="shared" si="5"/>
        <v>6370.048152388929</v>
      </c>
      <c r="E41" s="12">
        <f t="shared" si="5"/>
        <v>6648.569298685202</v>
      </c>
      <c r="G41" s="92">
        <f>A41</f>
        <v>210</v>
      </c>
      <c r="H41" s="6">
        <f t="shared" si="6"/>
        <v>6184.007340329473</v>
      </c>
      <c r="I41" s="96">
        <f t="shared" si="6"/>
        <v>6183.33887126231</v>
      </c>
      <c r="J41" s="6">
        <f t="shared" si="6"/>
        <v>6516.7378185101015</v>
      </c>
      <c r="K41" s="12">
        <f t="shared" si="6"/>
        <v>6801.67275838854</v>
      </c>
    </row>
    <row r="42" spans="1:11" ht="13.5" thickBot="1">
      <c r="A42" s="24">
        <v>220</v>
      </c>
      <c r="B42" s="13">
        <f t="shared" si="5"/>
        <v>6332.655298032103</v>
      </c>
      <c r="C42" s="35">
        <f t="shared" si="5"/>
        <v>6331.9707606525735</v>
      </c>
      <c r="D42" s="13">
        <f t="shared" si="5"/>
        <v>6673.3837786931645</v>
      </c>
      <c r="E42" s="14">
        <f t="shared" si="5"/>
        <v>6965.167836717831</v>
      </c>
      <c r="G42" s="24">
        <f>A42</f>
        <v>220</v>
      </c>
      <c r="H42" s="13">
        <f t="shared" si="6"/>
        <v>6478.483880345162</v>
      </c>
      <c r="I42" s="35">
        <f t="shared" si="6"/>
        <v>6477.783579417658</v>
      </c>
      <c r="J42" s="13">
        <f t="shared" si="6"/>
        <v>6827.058667010582</v>
      </c>
      <c r="K42" s="14">
        <f t="shared" si="6"/>
        <v>7125.561937359424</v>
      </c>
    </row>
    <row r="43" spans="1:11" ht="12.75">
      <c r="A43" s="95"/>
      <c r="B43" s="18"/>
      <c r="C43" s="18"/>
      <c r="D43" s="18"/>
      <c r="E43" s="100"/>
      <c r="G43" s="95"/>
      <c r="H43" s="18"/>
      <c r="I43" s="18"/>
      <c r="J43" s="18"/>
      <c r="K43" s="100"/>
    </row>
    <row r="44" spans="1:11" ht="12.75">
      <c r="A44" s="95"/>
      <c r="B44" s="18"/>
      <c r="C44" s="18"/>
      <c r="D44" s="18"/>
      <c r="E44" s="100"/>
      <c r="G44" s="95"/>
      <c r="H44" s="18"/>
      <c r="I44" s="18"/>
      <c r="J44" s="18"/>
      <c r="K44" s="100"/>
    </row>
    <row r="45" spans="1:11" ht="12.75">
      <c r="A45" s="95"/>
      <c r="B45" s="18"/>
      <c r="C45" s="18"/>
      <c r="D45" s="18"/>
      <c r="E45" s="100"/>
      <c r="G45" s="95"/>
      <c r="H45" s="18"/>
      <c r="I45" s="18"/>
      <c r="J45" s="18"/>
      <c r="K45" s="100"/>
    </row>
    <row r="46" spans="1:11" ht="13.5" thickBot="1">
      <c r="A46" s="95"/>
      <c r="B46" s="18"/>
      <c r="C46" s="18"/>
      <c r="D46" s="18"/>
      <c r="E46" s="100"/>
      <c r="G46" s="95"/>
      <c r="H46" s="18"/>
      <c r="I46" s="18"/>
      <c r="J46" s="18"/>
      <c r="K46" s="100"/>
    </row>
    <row r="47" spans="1:11" ht="13.5" thickBot="1">
      <c r="A47" s="125" t="s">
        <v>19</v>
      </c>
      <c r="B47" s="127"/>
      <c r="C47" s="18"/>
      <c r="D47" s="18"/>
      <c r="E47" s="100"/>
      <c r="G47" s="125" t="s">
        <v>19</v>
      </c>
      <c r="H47" s="127"/>
      <c r="I47" s="18"/>
      <c r="J47" s="18"/>
      <c r="K47" s="100"/>
    </row>
    <row r="48" spans="1:11" ht="12.75">
      <c r="A48" s="22">
        <v>90</v>
      </c>
      <c r="B48" s="15"/>
      <c r="C48" s="15"/>
      <c r="D48" s="15">
        <f aca="true" t="shared" si="7" ref="D48:E55">$A48/$B$58/60*D$20</f>
        <v>2358.7378301417293</v>
      </c>
      <c r="E48" s="16">
        <f t="shared" si="7"/>
        <v>2427.6775896341965</v>
      </c>
      <c r="G48" s="22">
        <f aca="true" t="shared" si="8" ref="G48:G55">A48</f>
        <v>90</v>
      </c>
      <c r="H48" s="15"/>
      <c r="I48" s="15"/>
      <c r="J48" s="15">
        <f aca="true" t="shared" si="9" ref="J48:K55">$A48/$B$62/60*J$20</f>
        <v>2413.0549179397403</v>
      </c>
      <c r="K48" s="16">
        <f t="shared" si="9"/>
        <v>2483.58222434873</v>
      </c>
    </row>
    <row r="49" spans="1:11" ht="12.75">
      <c r="A49" s="23">
        <v>130</v>
      </c>
      <c r="B49" s="6"/>
      <c r="C49" s="6"/>
      <c r="D49" s="6">
        <f t="shared" si="7"/>
        <v>3407.0657546491643</v>
      </c>
      <c r="E49" s="12">
        <f t="shared" si="7"/>
        <v>3506.645407249395</v>
      </c>
      <c r="G49" s="23">
        <f t="shared" si="8"/>
        <v>130</v>
      </c>
      <c r="H49" s="6"/>
      <c r="I49" s="6"/>
      <c r="J49" s="6">
        <f t="shared" si="9"/>
        <v>3485.523770357402</v>
      </c>
      <c r="K49" s="12">
        <f t="shared" si="9"/>
        <v>3587.3965462814986</v>
      </c>
    </row>
    <row r="50" spans="1:11" ht="12.75">
      <c r="A50" s="23">
        <v>190</v>
      </c>
      <c r="B50" s="6"/>
      <c r="C50" s="6"/>
      <c r="D50" s="6">
        <f t="shared" si="7"/>
        <v>4979.557641410317</v>
      </c>
      <c r="E50" s="12">
        <f t="shared" si="7"/>
        <v>5125.097133672192</v>
      </c>
      <c r="G50" s="23">
        <f t="shared" si="8"/>
        <v>190</v>
      </c>
      <c r="H50" s="6"/>
      <c r="I50" s="6"/>
      <c r="J50" s="6">
        <f t="shared" si="9"/>
        <v>5094.227048983897</v>
      </c>
      <c r="K50" s="12">
        <f t="shared" si="9"/>
        <v>5243.118029180653</v>
      </c>
    </row>
    <row r="51" spans="1:11" ht="12.75">
      <c r="A51" s="23">
        <v>200</v>
      </c>
      <c r="B51" s="6"/>
      <c r="C51" s="6"/>
      <c r="D51" s="6">
        <f t="shared" si="7"/>
        <v>5241.639622537176</v>
      </c>
      <c r="E51" s="12">
        <f t="shared" si="7"/>
        <v>5394.839088075993</v>
      </c>
      <c r="G51" s="23">
        <f t="shared" si="8"/>
        <v>200</v>
      </c>
      <c r="H51" s="6"/>
      <c r="I51" s="6"/>
      <c r="J51" s="6">
        <f t="shared" si="9"/>
        <v>5362.344262088312</v>
      </c>
      <c r="K51" s="12">
        <f t="shared" si="9"/>
        <v>5519.071609663844</v>
      </c>
    </row>
    <row r="52" spans="1:11" ht="12.75">
      <c r="A52" s="92">
        <v>210</v>
      </c>
      <c r="B52" s="93"/>
      <c r="C52" s="93"/>
      <c r="D52" s="6">
        <f t="shared" si="7"/>
        <v>5503.721603664035</v>
      </c>
      <c r="E52" s="12">
        <f t="shared" si="7"/>
        <v>5664.581042479792</v>
      </c>
      <c r="G52" s="92">
        <f t="shared" si="8"/>
        <v>210</v>
      </c>
      <c r="H52" s="93"/>
      <c r="I52" s="93"/>
      <c r="J52" s="6">
        <f t="shared" si="9"/>
        <v>5630.461475192727</v>
      </c>
      <c r="K52" s="12">
        <f t="shared" si="9"/>
        <v>5795.0251901470365</v>
      </c>
    </row>
    <row r="53" spans="1:11" ht="12.75">
      <c r="A53" s="92">
        <v>220</v>
      </c>
      <c r="B53" s="93"/>
      <c r="C53" s="93"/>
      <c r="D53" s="93">
        <f t="shared" si="7"/>
        <v>5765.803584790894</v>
      </c>
      <c r="E53" s="94">
        <f t="shared" si="7"/>
        <v>5934.322996883592</v>
      </c>
      <c r="G53" s="92">
        <f t="shared" si="8"/>
        <v>220</v>
      </c>
      <c r="H53" s="93"/>
      <c r="I53" s="93"/>
      <c r="J53" s="93">
        <f t="shared" si="9"/>
        <v>5898.578688297143</v>
      </c>
      <c r="K53" s="94">
        <f t="shared" si="9"/>
        <v>6070.978770630229</v>
      </c>
    </row>
    <row r="54" spans="1:11" ht="12.75">
      <c r="A54" s="92">
        <v>230</v>
      </c>
      <c r="B54" s="93"/>
      <c r="C54" s="93"/>
      <c r="D54" s="93">
        <f t="shared" si="7"/>
        <v>6027.8855659177525</v>
      </c>
      <c r="E54" s="94">
        <f t="shared" si="7"/>
        <v>6204.0649512873915</v>
      </c>
      <c r="G54" s="92">
        <f t="shared" si="8"/>
        <v>230</v>
      </c>
      <c r="H54" s="93"/>
      <c r="I54" s="93"/>
      <c r="J54" s="93">
        <f t="shared" si="9"/>
        <v>6166.695901401558</v>
      </c>
      <c r="K54" s="94">
        <f t="shared" si="9"/>
        <v>6346.932351113421</v>
      </c>
    </row>
    <row r="55" spans="1:11" ht="13.5" thickBot="1">
      <c r="A55" s="24">
        <v>240</v>
      </c>
      <c r="B55" s="13"/>
      <c r="C55" s="13"/>
      <c r="D55" s="13">
        <f t="shared" si="7"/>
        <v>6289.967547044612</v>
      </c>
      <c r="E55" s="14">
        <f t="shared" si="7"/>
        <v>6473.806905691191</v>
      </c>
      <c r="G55" s="24">
        <f t="shared" si="8"/>
        <v>240</v>
      </c>
      <c r="H55" s="13"/>
      <c r="I55" s="13"/>
      <c r="J55" s="13">
        <f t="shared" si="9"/>
        <v>6434.813114505975</v>
      </c>
      <c r="K55" s="14">
        <f t="shared" si="9"/>
        <v>6622.885931596614</v>
      </c>
    </row>
    <row r="57" ht="12.75">
      <c r="A57" s="97" t="s">
        <v>50</v>
      </c>
    </row>
    <row r="58" spans="1:3" ht="12.75">
      <c r="A58" s="26" t="s">
        <v>11</v>
      </c>
      <c r="B58">
        <f>B59*3.1415927</f>
        <v>0.001947787474</v>
      </c>
      <c r="C58" t="s">
        <v>13</v>
      </c>
    </row>
    <row r="59" spans="1:3" ht="12.75">
      <c r="A59" s="26" t="s">
        <v>12</v>
      </c>
      <c r="B59">
        <v>0.00062</v>
      </c>
      <c r="C59" t="s">
        <v>13</v>
      </c>
    </row>
    <row r="60" spans="1:2" ht="12.75">
      <c r="A60" s="26"/>
      <c r="B60"/>
    </row>
    <row r="61" spans="1:2" ht="12.75">
      <c r="A61" s="17" t="s">
        <v>51</v>
      </c>
      <c r="B61"/>
    </row>
    <row r="62" spans="1:3" ht="12.75">
      <c r="A62" s="26" t="s">
        <v>11</v>
      </c>
      <c r="B62">
        <f>B63*3.1415927</f>
        <v>0.0019039434062788</v>
      </c>
      <c r="C62" t="s">
        <v>13</v>
      </c>
    </row>
    <row r="63" spans="1:3" ht="12.75">
      <c r="A63" s="26" t="s">
        <v>12</v>
      </c>
      <c r="B63">
        <v>0.000606044</v>
      </c>
      <c r="C63" t="s">
        <v>13</v>
      </c>
    </row>
  </sheetData>
  <mergeCells count="10">
    <mergeCell ref="G37:H37"/>
    <mergeCell ref="G47:H47"/>
    <mergeCell ref="A15:B15"/>
    <mergeCell ref="A26:B26"/>
    <mergeCell ref="A37:B37"/>
    <mergeCell ref="A47:B47"/>
    <mergeCell ref="A1:E1"/>
    <mergeCell ref="G1:K1"/>
    <mergeCell ref="G15:H15"/>
    <mergeCell ref="G26:H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&amp;CMatrice démultiplications</oddHeader>
    <oddFooter>&amp;RD'après informations / pignons de Microfiches Nissan 1979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11.421875" defaultRowHeight="12.75"/>
  <cols>
    <col min="1" max="1" width="13.57421875" style="17" customWidth="1"/>
    <col min="2" max="5" width="11.421875" style="4" customWidth="1"/>
  </cols>
  <sheetData>
    <row r="1" spans="2:5" s="3" customFormat="1" ht="12.75">
      <c r="B1" s="7" t="s">
        <v>14</v>
      </c>
      <c r="C1" s="8" t="s">
        <v>15</v>
      </c>
      <c r="D1" s="32" t="s">
        <v>17</v>
      </c>
      <c r="E1" s="9" t="s">
        <v>16</v>
      </c>
    </row>
    <row r="2" spans="1:7" s="2" customFormat="1" ht="26.25" thickBot="1">
      <c r="A2" s="1"/>
      <c r="B2" s="10" t="s">
        <v>5</v>
      </c>
      <c r="C2" s="29" t="s">
        <v>6</v>
      </c>
      <c r="D2" s="33" t="s">
        <v>7</v>
      </c>
      <c r="E2" s="11" t="s">
        <v>8</v>
      </c>
      <c r="F2" s="1"/>
      <c r="G2" s="1"/>
    </row>
    <row r="3" spans="1:5" ht="12.75">
      <c r="A3" s="19" t="s">
        <v>0</v>
      </c>
      <c r="B3" s="27">
        <v>3.549</v>
      </c>
      <c r="C3" s="6">
        <v>3.592</v>
      </c>
      <c r="D3" s="6">
        <v>2.957</v>
      </c>
      <c r="E3" s="12">
        <v>2.906</v>
      </c>
    </row>
    <row r="4" spans="1:5" ht="12.75">
      <c r="A4" s="20" t="s">
        <v>1</v>
      </c>
      <c r="B4" s="27">
        <v>2.197</v>
      </c>
      <c r="C4" s="6">
        <v>2.246</v>
      </c>
      <c r="D4" s="6">
        <v>1.857</v>
      </c>
      <c r="E4" s="12">
        <v>1.902</v>
      </c>
    </row>
    <row r="5" spans="1:5" ht="12.75">
      <c r="A5" s="20" t="s">
        <v>2</v>
      </c>
      <c r="B5" s="27">
        <v>1.42</v>
      </c>
      <c r="C5" s="6">
        <v>1.415</v>
      </c>
      <c r="D5" s="6">
        <v>1.311</v>
      </c>
      <c r="E5" s="12">
        <v>1.308</v>
      </c>
    </row>
    <row r="6" spans="1:5" ht="12.75">
      <c r="A6" s="20" t="s">
        <v>3</v>
      </c>
      <c r="B6" s="27">
        <v>1</v>
      </c>
      <c r="C6" s="6">
        <v>1</v>
      </c>
      <c r="D6" s="6">
        <v>1</v>
      </c>
      <c r="E6" s="12">
        <v>1</v>
      </c>
    </row>
    <row r="7" spans="1:5" ht="12.75">
      <c r="A7" s="20" t="s">
        <v>4</v>
      </c>
      <c r="B7" s="27"/>
      <c r="C7" s="6"/>
      <c r="D7" s="6">
        <v>0.852</v>
      </c>
      <c r="E7" s="12">
        <v>0.864</v>
      </c>
    </row>
    <row r="8" spans="1:5" ht="13.5" thickBot="1">
      <c r="A8" s="21" t="s">
        <v>10</v>
      </c>
      <c r="B8" s="28">
        <f>39/10</f>
        <v>3.9</v>
      </c>
      <c r="C8" s="13">
        <f>37/11</f>
        <v>3.3636363636363638</v>
      </c>
      <c r="D8" s="13">
        <f>37/11</f>
        <v>3.3636363636363638</v>
      </c>
      <c r="E8" s="14">
        <f>37/10</f>
        <v>3.7</v>
      </c>
    </row>
    <row r="13" ht="13.5" thickBot="1"/>
    <row r="14" spans="1:2" ht="13.5" thickBot="1">
      <c r="A14" s="123" t="s">
        <v>9</v>
      </c>
      <c r="B14" s="124"/>
    </row>
    <row r="15" spans="1:5" ht="12.75">
      <c r="A15" s="22" t="s">
        <v>0</v>
      </c>
      <c r="B15" s="15">
        <f>B3*B$8</f>
        <v>13.841099999999999</v>
      </c>
      <c r="C15" s="15">
        <f>C3*C$8</f>
        <v>12.08218181818182</v>
      </c>
      <c r="D15" s="15">
        <f>D3*D$8</f>
        <v>9.946272727272728</v>
      </c>
      <c r="E15" s="16">
        <f>E3*E$8</f>
        <v>10.7522</v>
      </c>
    </row>
    <row r="16" spans="1:5" ht="12.75">
      <c r="A16" s="23" t="s">
        <v>1</v>
      </c>
      <c r="B16" s="6">
        <f aca="true" t="shared" si="0" ref="B16:E19">B4*B$8</f>
        <v>8.5683</v>
      </c>
      <c r="C16" s="6">
        <f t="shared" si="0"/>
        <v>7.554727272727273</v>
      </c>
      <c r="D16" s="6">
        <f t="shared" si="0"/>
        <v>6.246272727272728</v>
      </c>
      <c r="E16" s="12">
        <f t="shared" si="0"/>
        <v>7.0374</v>
      </c>
    </row>
    <row r="17" spans="1:5" ht="12.75">
      <c r="A17" s="23" t="s">
        <v>2</v>
      </c>
      <c r="B17" s="6">
        <f t="shared" si="0"/>
        <v>5.537999999999999</v>
      </c>
      <c r="C17" s="6">
        <f t="shared" si="0"/>
        <v>4.759545454545455</v>
      </c>
      <c r="D17" s="6">
        <f t="shared" si="0"/>
        <v>4.409727272727273</v>
      </c>
      <c r="E17" s="12">
        <f t="shared" si="0"/>
        <v>4.839600000000001</v>
      </c>
    </row>
    <row r="18" spans="1:5" ht="12.75">
      <c r="A18" s="23" t="s">
        <v>3</v>
      </c>
      <c r="B18" s="6">
        <f t="shared" si="0"/>
        <v>3.9</v>
      </c>
      <c r="C18" s="6">
        <f t="shared" si="0"/>
        <v>3.3636363636363638</v>
      </c>
      <c r="D18" s="6">
        <f t="shared" si="0"/>
        <v>3.3636363636363638</v>
      </c>
      <c r="E18" s="12">
        <f t="shared" si="0"/>
        <v>3.7</v>
      </c>
    </row>
    <row r="19" spans="1:5" ht="13.5" thickBot="1">
      <c r="A19" s="24" t="s">
        <v>4</v>
      </c>
      <c r="B19" s="13"/>
      <c r="C19" s="13"/>
      <c r="D19" s="13">
        <f t="shared" si="0"/>
        <v>2.865818181818182</v>
      </c>
      <c r="E19" s="14">
        <f t="shared" si="0"/>
        <v>3.1968</v>
      </c>
    </row>
    <row r="24" ht="13.5" thickBot="1"/>
    <row r="25" spans="1:2" ht="13.5" thickBot="1">
      <c r="A25" s="123" t="s">
        <v>20</v>
      </c>
      <c r="B25" s="124"/>
    </row>
    <row r="26" spans="1:5" ht="12.75">
      <c r="A26" s="22" t="s">
        <v>0</v>
      </c>
      <c r="B26" s="15">
        <f aca="true" t="shared" si="1" ref="B26:E29">6500/B15*60*$B$49</f>
        <v>54.88271270780502</v>
      </c>
      <c r="C26" s="15">
        <f t="shared" si="1"/>
        <v>62.8725114628604</v>
      </c>
      <c r="D26" s="15">
        <f t="shared" si="1"/>
        <v>76.37404841886864</v>
      </c>
      <c r="E26" s="16">
        <f t="shared" si="1"/>
        <v>70.6494591674262</v>
      </c>
    </row>
    <row r="27" spans="1:5" ht="12.75">
      <c r="A27" s="23" t="s">
        <v>1</v>
      </c>
      <c r="B27" s="6">
        <f t="shared" si="1"/>
        <v>88.65668975876193</v>
      </c>
      <c r="C27" s="6">
        <f t="shared" si="1"/>
        <v>100.55122937426295</v>
      </c>
      <c r="D27" s="6">
        <f t="shared" si="1"/>
        <v>121.6144648220757</v>
      </c>
      <c r="E27" s="12">
        <f t="shared" si="1"/>
        <v>107.94286453235569</v>
      </c>
    </row>
    <row r="28" spans="1:5" ht="12.75">
      <c r="A28" s="23" t="s">
        <v>2</v>
      </c>
      <c r="B28" s="6">
        <f t="shared" si="1"/>
        <v>137.168131971831</v>
      </c>
      <c r="C28" s="6">
        <f t="shared" si="1"/>
        <v>159.6028700880527</v>
      </c>
      <c r="D28" s="6">
        <f t="shared" si="1"/>
        <v>172.26396733378687</v>
      </c>
      <c r="E28" s="12">
        <f t="shared" si="1"/>
        <v>156.96278925117778</v>
      </c>
    </row>
    <row r="29" spans="1:5" ht="12.75">
      <c r="A29" s="23" t="s">
        <v>3</v>
      </c>
      <c r="B29" s="6">
        <f t="shared" si="1"/>
        <v>194.7787474</v>
      </c>
      <c r="C29" s="6">
        <f t="shared" si="1"/>
        <v>225.83806117459457</v>
      </c>
      <c r="D29" s="6">
        <f t="shared" si="1"/>
        <v>225.83806117459457</v>
      </c>
      <c r="E29" s="12">
        <f t="shared" si="1"/>
        <v>205.30732834054052</v>
      </c>
    </row>
    <row r="30" spans="1:5" ht="13.5" thickBot="1">
      <c r="A30" s="24" t="s">
        <v>4</v>
      </c>
      <c r="B30" s="13"/>
      <c r="C30" s="13"/>
      <c r="D30" s="13">
        <f>6500/D19*60*$B$49</f>
        <v>265.0681469185383</v>
      </c>
      <c r="E30" s="14">
        <f>6500/E19*60*$B$49</f>
        <v>237.62422261636635</v>
      </c>
    </row>
    <row r="31" spans="1:5" ht="12.75">
      <c r="A31" s="25"/>
      <c r="B31" s="18"/>
      <c r="C31" s="18"/>
      <c r="D31" s="18"/>
      <c r="E31" s="18"/>
    </row>
    <row r="32" spans="1:5" ht="12.75">
      <c r="A32" s="25"/>
      <c r="B32" s="18"/>
      <c r="C32" s="18"/>
      <c r="D32" s="18"/>
      <c r="E32" s="18"/>
    </row>
    <row r="33" spans="1:5" ht="12.75">
      <c r="A33" s="25"/>
      <c r="B33" s="18"/>
      <c r="C33" s="18"/>
      <c r="D33" s="18"/>
      <c r="E33" s="18"/>
    </row>
    <row r="34" spans="1:5" ht="12.75">
      <c r="A34" s="25"/>
      <c r="B34" s="18"/>
      <c r="C34" s="18"/>
      <c r="D34" s="18"/>
      <c r="E34" s="18"/>
    </row>
    <row r="35" ht="13.5" thickBot="1"/>
    <row r="36" spans="1:2" ht="13.5" thickBot="1">
      <c r="A36" s="125" t="s">
        <v>18</v>
      </c>
      <c r="B36" s="127"/>
    </row>
    <row r="37" spans="1:5" ht="12.75">
      <c r="A37" s="22">
        <v>90</v>
      </c>
      <c r="B37" s="15">
        <f aca="true" t="shared" si="2" ref="B37:E38">$A37/$B$49/60*B$18</f>
        <v>3003.4077526879096</v>
      </c>
      <c r="C37" s="15">
        <f t="shared" si="2"/>
        <v>2590.351674812416</v>
      </c>
      <c r="D37" s="15">
        <f t="shared" si="2"/>
        <v>2590.351674812416</v>
      </c>
      <c r="E37" s="16">
        <f t="shared" si="2"/>
        <v>2849.386842293658</v>
      </c>
    </row>
    <row r="38" spans="1:5" ht="13.5" thickBot="1">
      <c r="A38" s="24">
        <v>130</v>
      </c>
      <c r="B38" s="13">
        <f t="shared" si="2"/>
        <v>4338.255642771424</v>
      </c>
      <c r="C38" s="13">
        <f t="shared" si="2"/>
        <v>3741.619085840157</v>
      </c>
      <c r="D38" s="13">
        <f t="shared" si="2"/>
        <v>3741.619085840157</v>
      </c>
      <c r="E38" s="14">
        <f t="shared" si="2"/>
        <v>4115.780994424173</v>
      </c>
    </row>
    <row r="39" spans="1:5" ht="12.75">
      <c r="A39" s="25"/>
      <c r="B39" s="18"/>
      <c r="C39" s="18"/>
      <c r="D39" s="18"/>
      <c r="E39" s="18"/>
    </row>
    <row r="40" spans="1:5" ht="12.75">
      <c r="A40" s="25"/>
      <c r="B40" s="18"/>
      <c r="C40" s="18"/>
      <c r="D40" s="18"/>
      <c r="E40" s="18"/>
    </row>
    <row r="41" spans="1:5" ht="12.75">
      <c r="A41" s="25"/>
      <c r="B41" s="18"/>
      <c r="C41" s="18"/>
      <c r="D41" s="18"/>
      <c r="E41" s="18"/>
    </row>
    <row r="42" spans="1:5" ht="12.75">
      <c r="A42" s="25"/>
      <c r="B42" s="18"/>
      <c r="C42" s="18"/>
      <c r="D42" s="18"/>
      <c r="E42" s="18"/>
    </row>
    <row r="43" ht="13.5" thickBot="1"/>
    <row r="44" spans="1:2" ht="13.5" thickBot="1">
      <c r="A44" s="125" t="s">
        <v>19</v>
      </c>
      <c r="B44" s="127"/>
    </row>
    <row r="45" spans="1:5" ht="12.75">
      <c r="A45" s="22">
        <v>90</v>
      </c>
      <c r="B45" s="15"/>
      <c r="C45" s="15"/>
      <c r="D45" s="30">
        <f>$A45/$B$49/60*D$19</f>
        <v>2206.9796269401786</v>
      </c>
      <c r="E45" s="16">
        <f>$A45/$B$49/60*E$19</f>
        <v>2461.8702317417205</v>
      </c>
    </row>
    <row r="46" spans="1:5" ht="13.5" thickBot="1">
      <c r="A46" s="24">
        <v>130</v>
      </c>
      <c r="B46" s="13"/>
      <c r="C46" s="13"/>
      <c r="D46" s="31">
        <f>$A46/$B$49/60*D$19</f>
        <v>3187.8594611358135</v>
      </c>
      <c r="E46" s="14">
        <f>$A46/$B$49/60*E$19</f>
        <v>3556.034779182485</v>
      </c>
    </row>
    <row r="49" spans="1:3" ht="12.75">
      <c r="A49" s="26" t="s">
        <v>11</v>
      </c>
      <c r="B49">
        <f>B50*3.1415927</f>
        <v>0.001947787474</v>
      </c>
      <c r="C49" t="s">
        <v>13</v>
      </c>
    </row>
    <row r="50" spans="1:3" ht="12.75">
      <c r="A50" s="26" t="s">
        <v>12</v>
      </c>
      <c r="B50">
        <f>Microfiches!B59</f>
        <v>0.00062</v>
      </c>
      <c r="C50" t="s">
        <v>13</v>
      </c>
    </row>
    <row r="51" spans="1:2" ht="12.75">
      <c r="A51" s="26"/>
      <c r="B51">
        <f>(14*0.0254)+((2*(0.7*0.195)))</f>
        <v>0.6285999999999999</v>
      </c>
    </row>
    <row r="52" ht="12.75">
      <c r="B52"/>
    </row>
  </sheetData>
  <mergeCells count="4">
    <mergeCell ref="A14:B14"/>
    <mergeCell ref="A25:B25"/>
    <mergeCell ref="A36:B36"/>
    <mergeCell ref="A44:B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&amp;CMatrice démultiplications</oddHeader>
    <oddFooter>&amp;RD'après informations / pignons de Datsun Automotuve Repair Manual
J. H. Haynes, P. G. Strasman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:F28"/>
    </sheetView>
  </sheetViews>
  <sheetFormatPr defaultColWidth="11.421875" defaultRowHeight="12.75"/>
  <cols>
    <col min="1" max="1" width="22.421875" style="36" customWidth="1"/>
    <col min="2" max="2" width="12.00390625" style="36" bestFit="1" customWidth="1"/>
    <col min="3" max="5" width="11.421875" style="4" customWidth="1"/>
  </cols>
  <sheetData>
    <row r="1" spans="1:5" s="38" customFormat="1" ht="51">
      <c r="A1" s="42" t="s">
        <v>26</v>
      </c>
      <c r="B1" s="72" t="s">
        <v>27</v>
      </c>
      <c r="C1" s="73" t="s">
        <v>39</v>
      </c>
      <c r="D1" s="37"/>
      <c r="E1" s="37"/>
    </row>
    <row r="2" spans="1:3" ht="12.75">
      <c r="A2" s="40">
        <v>30</v>
      </c>
      <c r="B2" s="39">
        <v>31</v>
      </c>
      <c r="C2" s="74">
        <f>(A2-B2)/A2</f>
        <v>-0.03333333333333333</v>
      </c>
    </row>
    <row r="3" spans="1:3" ht="12.75">
      <c r="A3" s="40">
        <v>70</v>
      </c>
      <c r="B3" s="39">
        <v>72</v>
      </c>
      <c r="C3" s="74">
        <f aca="true" t="shared" si="0" ref="C3:C10">(A3-B3)/A3</f>
        <v>-0.02857142857142857</v>
      </c>
    </row>
    <row r="4" spans="1:3" ht="12.75">
      <c r="A4" s="40">
        <v>80</v>
      </c>
      <c r="B4" s="39">
        <v>82</v>
      </c>
      <c r="C4" s="74">
        <f t="shared" si="0"/>
        <v>-0.025</v>
      </c>
    </row>
    <row r="5" spans="1:3" ht="12.75">
      <c r="A5" s="40">
        <v>90</v>
      </c>
      <c r="B5" s="39">
        <v>93</v>
      </c>
      <c r="C5" s="74">
        <f t="shared" si="0"/>
        <v>-0.03333333333333333</v>
      </c>
    </row>
    <row r="6" spans="1:3" ht="12.75">
      <c r="A6" s="40">
        <v>100</v>
      </c>
      <c r="B6" s="39">
        <v>103</v>
      </c>
      <c r="C6" s="74">
        <f t="shared" si="0"/>
        <v>-0.03</v>
      </c>
    </row>
    <row r="7" spans="1:3" ht="12.75">
      <c r="A7" s="40">
        <v>110</v>
      </c>
      <c r="B7" s="39">
        <v>113</v>
      </c>
      <c r="C7" s="74">
        <f t="shared" si="0"/>
        <v>-0.02727272727272727</v>
      </c>
    </row>
    <row r="8" spans="1:3" ht="12.75">
      <c r="A8" s="40">
        <v>120</v>
      </c>
      <c r="B8" s="39">
        <v>124</v>
      </c>
      <c r="C8" s="74">
        <f t="shared" si="0"/>
        <v>-0.03333333333333333</v>
      </c>
    </row>
    <row r="9" spans="1:3" ht="12.75">
      <c r="A9" s="40">
        <v>130</v>
      </c>
      <c r="B9" s="39">
        <v>135</v>
      </c>
      <c r="C9" s="74">
        <f t="shared" si="0"/>
        <v>-0.038461538461538464</v>
      </c>
    </row>
    <row r="10" spans="1:3" ht="13.5" thickBot="1">
      <c r="A10" s="41">
        <v>140</v>
      </c>
      <c r="B10" s="46">
        <v>144</v>
      </c>
      <c r="C10" s="75">
        <f t="shared" si="0"/>
        <v>-0.02857142857142857</v>
      </c>
    </row>
    <row r="11" ht="12.75"/>
    <row r="12" ht="12.75"/>
    <row r="13" ht="13.5" thickBot="1"/>
    <row r="14" spans="1:6" ht="13.5" thickBot="1">
      <c r="A14" s="53" t="s">
        <v>25</v>
      </c>
      <c r="B14" s="128" t="s">
        <v>24</v>
      </c>
      <c r="C14" s="128"/>
      <c r="D14" s="128"/>
      <c r="E14" s="128"/>
      <c r="F14" s="129"/>
    </row>
    <row r="15" spans="1:6" s="43" customFormat="1" ht="51.75" thickBot="1">
      <c r="A15" s="54" t="s">
        <v>23</v>
      </c>
      <c r="B15" s="55">
        <v>1</v>
      </c>
      <c r="C15" s="56">
        <v>2</v>
      </c>
      <c r="D15" s="56">
        <v>3</v>
      </c>
      <c r="E15" s="56">
        <v>4</v>
      </c>
      <c r="F15" s="57">
        <v>5</v>
      </c>
    </row>
    <row r="16" spans="1:6" s="43" customFormat="1" ht="12.75">
      <c r="A16" s="49">
        <v>2000</v>
      </c>
      <c r="B16" s="50"/>
      <c r="C16" s="51">
        <v>30</v>
      </c>
      <c r="D16" s="51">
        <v>51</v>
      </c>
      <c r="E16" s="51">
        <v>66</v>
      </c>
      <c r="F16" s="52">
        <v>77</v>
      </c>
    </row>
    <row r="17" spans="1:6" s="43" customFormat="1" ht="12.75">
      <c r="A17" s="40">
        <v>3000</v>
      </c>
      <c r="B17" s="39">
        <v>28</v>
      </c>
      <c r="C17" s="44">
        <v>45</v>
      </c>
      <c r="D17" s="44">
        <v>73</v>
      </c>
      <c r="E17" s="44">
        <v>99</v>
      </c>
      <c r="F17" s="45">
        <v>113</v>
      </c>
    </row>
    <row r="18" spans="1:6" s="43" customFormat="1" ht="13.5" thickBot="1">
      <c r="A18" s="41">
        <v>4000</v>
      </c>
      <c r="B18" s="46">
        <v>39</v>
      </c>
      <c r="C18" s="47">
        <v>64</v>
      </c>
      <c r="D18" s="47">
        <v>99</v>
      </c>
      <c r="E18" s="47">
        <v>128</v>
      </c>
      <c r="F18" s="48">
        <v>151</v>
      </c>
    </row>
    <row r="19" spans="1:2" s="43" customFormat="1" ht="12.75">
      <c r="A19" s="36"/>
      <c r="B19" s="36"/>
    </row>
    <row r="20" spans="1:2" s="43" customFormat="1" ht="12.75">
      <c r="A20" s="36"/>
      <c r="B20" s="36"/>
    </row>
    <row r="21" spans="1:2" s="43" customFormat="1" ht="13.5" thickBot="1">
      <c r="A21" s="36"/>
      <c r="B21" s="36"/>
    </row>
    <row r="22" spans="1:6" s="43" customFormat="1" ht="13.5" thickBot="1">
      <c r="A22" s="68" t="s">
        <v>33</v>
      </c>
      <c r="B22" s="64" t="s">
        <v>29</v>
      </c>
      <c r="C22" s="62" t="s">
        <v>30</v>
      </c>
      <c r="D22" s="63" t="s">
        <v>31</v>
      </c>
      <c r="F22" s="61" t="s">
        <v>32</v>
      </c>
    </row>
    <row r="23" spans="1:6" s="43" customFormat="1" ht="12.75">
      <c r="A23" s="69" t="s">
        <v>28</v>
      </c>
      <c r="B23" s="65">
        <f>$A16*60*Haynes!$B$49/E16</f>
        <v>3.541431770909091</v>
      </c>
      <c r="C23" s="51">
        <f>$A17*60*Haynes!$B$49/E17</f>
        <v>3.5414317709090906</v>
      </c>
      <c r="D23" s="52">
        <f>$A18*60*Haynes!$B$49/E18</f>
        <v>3.65210151375</v>
      </c>
      <c r="F23" s="60">
        <v>3.54</v>
      </c>
    </row>
    <row r="24" spans="1:6" s="43" customFormat="1" ht="12.75">
      <c r="A24" s="70" t="s">
        <v>34</v>
      </c>
      <c r="B24" s="66"/>
      <c r="C24" s="44">
        <f>$A$17*60*Haynes!$B$49/B17/$F$23</f>
        <v>3.5371443232445516</v>
      </c>
      <c r="D24" s="45">
        <f>$A$18*60*Haynes!$B$49/B18/$F$23</f>
        <v>3.385984309430682</v>
      </c>
      <c r="F24" s="59">
        <f>(C24+D24)/2</f>
        <v>3.4615643163376166</v>
      </c>
    </row>
    <row r="25" spans="1:6" s="43" customFormat="1" ht="12.75">
      <c r="A25" s="70" t="s">
        <v>35</v>
      </c>
      <c r="B25" s="66">
        <f>$A$16*60*Haynes!$B$49/C16/$F$23</f>
        <v>2.2008898011299434</v>
      </c>
      <c r="C25" s="44">
        <f>$A$17*60*Haynes!$B$49/C17/$F$23</f>
        <v>2.2008898011299434</v>
      </c>
      <c r="D25" s="45">
        <f>$A$18*60*Haynes!$B$49/C18/$F$23</f>
        <v>2.063334188559322</v>
      </c>
      <c r="F25" s="59">
        <f>(B25+C25+D25)/3</f>
        <v>2.15503793027307</v>
      </c>
    </row>
    <row r="26" spans="1:6" s="43" customFormat="1" ht="12.75">
      <c r="A26" s="70" t="s">
        <v>36</v>
      </c>
      <c r="B26" s="66">
        <f>$A$16*60*Haynes!$B$49/D16/$F$23</f>
        <v>1.294641059488202</v>
      </c>
      <c r="C26" s="44">
        <f>$A$17*60*Haynes!$B$49/D17/$F$23</f>
        <v>1.3567128911074993</v>
      </c>
      <c r="D26" s="45">
        <f>$A$18*60*Haynes!$B$49/D18/$F$23</f>
        <v>1.33387260674542</v>
      </c>
      <c r="F26" s="59">
        <f>(B26+C26+D26)/3</f>
        <v>1.3284088524470403</v>
      </c>
    </row>
    <row r="27" spans="1:6" s="43" customFormat="1" ht="12.75">
      <c r="A27" s="70" t="s">
        <v>37</v>
      </c>
      <c r="B27" s="66">
        <f>$A$16*60*Haynes!$B$49/E16/$F$23</f>
        <v>1.0004044550590652</v>
      </c>
      <c r="C27" s="44">
        <f>$A$17*60*Haynes!$B$49/E17/$F$23</f>
        <v>1.0004044550590652</v>
      </c>
      <c r="D27" s="45">
        <f>$A$18*60*Haynes!$B$49/E18/$F$23</f>
        <v>1.031667094279661</v>
      </c>
      <c r="F27" s="59">
        <v>1</v>
      </c>
    </row>
    <row r="28" spans="1:6" s="43" customFormat="1" ht="13.5" thickBot="1">
      <c r="A28" s="71" t="s">
        <v>38</v>
      </c>
      <c r="B28" s="67">
        <f>$A$16*60*Haynes!$B$49/F16/$F$23</f>
        <v>0.8574895329077702</v>
      </c>
      <c r="C28" s="47">
        <f>$A$17*60*Haynes!$B$49/F17/$F$23</f>
        <v>0.8764605402729863</v>
      </c>
      <c r="D28" s="48">
        <f>$A$18*60*Haynes!$B$49/F18/$F$23</f>
        <v>0.874525748793355</v>
      </c>
      <c r="F28" s="58">
        <f>(B28+C28+D28)/3</f>
        <v>0.8694919406580371</v>
      </c>
    </row>
    <row r="29" spans="1:2" s="43" customFormat="1" ht="12.75">
      <c r="A29" s="36"/>
      <c r="B29" s="36"/>
    </row>
    <row r="30" spans="1:2" s="43" customFormat="1" ht="12.75">
      <c r="A30" s="36"/>
      <c r="B30" s="36"/>
    </row>
    <row r="31" spans="1:2" s="43" customFormat="1" ht="12.75">
      <c r="A31" s="36"/>
      <c r="B31" s="36"/>
    </row>
    <row r="32" spans="1:2" s="43" customFormat="1" ht="12.75">
      <c r="A32" s="36"/>
      <c r="B32" s="36"/>
    </row>
    <row r="33" spans="1:2" s="43" customFormat="1" ht="12.75">
      <c r="A33" s="36"/>
      <c r="B33" s="36"/>
    </row>
    <row r="34" spans="1:2" s="43" customFormat="1" ht="12.75">
      <c r="A34" s="36"/>
      <c r="B34" s="36"/>
    </row>
    <row r="35" spans="1:2" s="43" customFormat="1" ht="12.75">
      <c r="A35" s="36"/>
      <c r="B35" s="36"/>
    </row>
    <row r="36" spans="1:2" s="43" customFormat="1" ht="12.75">
      <c r="A36" s="36"/>
      <c r="B36" s="36"/>
    </row>
    <row r="37" spans="1:2" s="43" customFormat="1" ht="12.75">
      <c r="A37" s="36"/>
      <c r="B37" s="36"/>
    </row>
    <row r="38" spans="1:2" s="43" customFormat="1" ht="12.75">
      <c r="A38" s="36"/>
      <c r="B38" s="36"/>
    </row>
    <row r="39" spans="1:2" s="43" customFormat="1" ht="12.75">
      <c r="A39" s="36"/>
      <c r="B39" s="36"/>
    </row>
    <row r="40" spans="1:2" s="43" customFormat="1" ht="12.75">
      <c r="A40" s="36"/>
      <c r="B40" s="36"/>
    </row>
    <row r="41" spans="1:2" s="43" customFormat="1" ht="12.75">
      <c r="A41" s="36"/>
      <c r="B41" s="36"/>
    </row>
    <row r="42" spans="1:2" s="43" customFormat="1" ht="12.75">
      <c r="A42" s="36"/>
      <c r="B42" s="36"/>
    </row>
    <row r="43" spans="1:2" s="43" customFormat="1" ht="12.75">
      <c r="A43" s="36"/>
      <c r="B43" s="36"/>
    </row>
    <row r="44" spans="1:2" s="43" customFormat="1" ht="12.75">
      <c r="A44" s="36"/>
      <c r="B44" s="36"/>
    </row>
    <row r="45" spans="1:2" s="43" customFormat="1" ht="12.75">
      <c r="A45" s="36"/>
      <c r="B45" s="36"/>
    </row>
    <row r="46" spans="1:2" s="43" customFormat="1" ht="12.75">
      <c r="A46" s="36"/>
      <c r="B46" s="36"/>
    </row>
    <row r="47" spans="1:2" s="43" customFormat="1" ht="12.75">
      <c r="A47" s="36"/>
      <c r="B47" s="36"/>
    </row>
    <row r="48" spans="1:2" s="43" customFormat="1" ht="12.75">
      <c r="A48" s="36"/>
      <c r="B48" s="36"/>
    </row>
    <row r="49" spans="1:2" s="43" customFormat="1" ht="12.75">
      <c r="A49" s="36"/>
      <c r="B49" s="36"/>
    </row>
    <row r="50" spans="1:2" s="43" customFormat="1" ht="12.75">
      <c r="A50" s="36"/>
      <c r="B50" s="36"/>
    </row>
    <row r="51" spans="1:2" s="43" customFormat="1" ht="12.75">
      <c r="A51" s="36"/>
      <c r="B51" s="36"/>
    </row>
    <row r="52" spans="1:2" s="43" customFormat="1" ht="12.75">
      <c r="A52" s="36"/>
      <c r="B52" s="36"/>
    </row>
    <row r="53" spans="1:2" s="43" customFormat="1" ht="12.75">
      <c r="A53" s="36"/>
      <c r="B53" s="36"/>
    </row>
    <row r="54" spans="1:2" s="43" customFormat="1" ht="12.75">
      <c r="A54" s="36"/>
      <c r="B54" s="36"/>
    </row>
    <row r="55" spans="1:2" s="43" customFormat="1" ht="12.75">
      <c r="A55" s="36"/>
      <c r="B55" s="36"/>
    </row>
    <row r="56" spans="1:2" s="43" customFormat="1" ht="12.75">
      <c r="A56" s="36"/>
      <c r="B56" s="36"/>
    </row>
    <row r="57" spans="1:2" s="43" customFormat="1" ht="12.75">
      <c r="A57" s="36"/>
      <c r="B57" s="36"/>
    </row>
    <row r="58" spans="1:2" s="43" customFormat="1" ht="12.75">
      <c r="A58" s="36"/>
      <c r="B58" s="36"/>
    </row>
    <row r="59" spans="1:2" s="43" customFormat="1" ht="12.75">
      <c r="A59" s="36"/>
      <c r="B59" s="36"/>
    </row>
    <row r="60" spans="1:2" s="43" customFormat="1" ht="12.75">
      <c r="A60" s="36"/>
      <c r="B60" s="36"/>
    </row>
    <row r="61" spans="1:2" s="43" customFormat="1" ht="12.75">
      <c r="A61" s="36"/>
      <c r="B61" s="36"/>
    </row>
    <row r="62" spans="1:2" s="43" customFormat="1" ht="12.75">
      <c r="A62" s="36"/>
      <c r="B62" s="36"/>
    </row>
    <row r="63" spans="1:2" s="43" customFormat="1" ht="12.75">
      <c r="A63" s="36"/>
      <c r="B63" s="36"/>
    </row>
  </sheetData>
  <mergeCells count="1">
    <mergeCell ref="B14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&amp;CEtalons démultiplications</oddHeader>
    <oddFooter>&amp;RMesures GPS Juin 2006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F7" sqref="F7"/>
    </sheetView>
  </sheetViews>
  <sheetFormatPr defaultColWidth="11.421875" defaultRowHeight="12.75"/>
  <cols>
    <col min="1" max="1" width="26.8515625" style="0" bestFit="1" customWidth="1"/>
    <col min="3" max="3" width="16.28125" style="0" bestFit="1" customWidth="1"/>
    <col min="4" max="4" width="18.8515625" style="0" bestFit="1" customWidth="1"/>
    <col min="5" max="5" width="23.7109375" style="0" bestFit="1" customWidth="1"/>
    <col min="6" max="6" width="21.57421875" style="0" bestFit="1" customWidth="1"/>
  </cols>
  <sheetData>
    <row r="1" spans="2:6" ht="13.5" thickBot="1">
      <c r="B1" s="84" t="s">
        <v>40</v>
      </c>
      <c r="C1" s="85" t="s">
        <v>44</v>
      </c>
      <c r="D1" s="85" t="s">
        <v>49</v>
      </c>
      <c r="E1" s="86" t="s">
        <v>48</v>
      </c>
      <c r="F1" s="86" t="s">
        <v>47</v>
      </c>
    </row>
    <row r="2" spans="1:6" ht="12.75">
      <c r="A2" s="81" t="s">
        <v>41</v>
      </c>
      <c r="B2" s="77">
        <v>225</v>
      </c>
      <c r="C2" s="83">
        <v>240</v>
      </c>
      <c r="D2" s="83"/>
      <c r="E2" s="78"/>
      <c r="F2" s="78"/>
    </row>
    <row r="3" spans="1:6" ht="12.75">
      <c r="A3" s="82" t="s">
        <v>42</v>
      </c>
      <c r="B3" s="79"/>
      <c r="C3" s="76">
        <v>10.8</v>
      </c>
      <c r="D3" s="76">
        <f>13.5/2</f>
        <v>6.75</v>
      </c>
      <c r="E3" s="80">
        <f>10.5/2</f>
        <v>5.25</v>
      </c>
      <c r="F3" s="80">
        <v>5.25</v>
      </c>
    </row>
    <row r="4" spans="1:6" ht="12.75">
      <c r="A4" s="82" t="s">
        <v>43</v>
      </c>
      <c r="B4" s="79">
        <v>6.3</v>
      </c>
      <c r="C4" s="76">
        <v>6.8</v>
      </c>
      <c r="D4" s="76"/>
      <c r="E4" s="80"/>
      <c r="F4" s="80"/>
    </row>
    <row r="5" spans="1:6" ht="12.75">
      <c r="A5" s="82" t="s">
        <v>45</v>
      </c>
      <c r="B5" s="79">
        <v>1</v>
      </c>
      <c r="C5" s="76">
        <v>1.5</v>
      </c>
      <c r="D5" s="76"/>
      <c r="E5" s="80"/>
      <c r="F5" s="80"/>
    </row>
    <row r="6" spans="1:6" ht="13.5" thickBot="1">
      <c r="A6" s="90" t="s">
        <v>46</v>
      </c>
      <c r="B6" s="91">
        <v>52</v>
      </c>
      <c r="C6" s="87">
        <v>48</v>
      </c>
      <c r="D6" s="88"/>
      <c r="E6" s="89"/>
      <c r="F6" s="89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Header>&amp;CVolant moteur et embrayage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2009-02-01T19:45:42Z</cp:lastPrinted>
  <dcterms:created xsi:type="dcterms:W3CDTF">1996-10-21T11:03:58Z</dcterms:created>
  <dcterms:modified xsi:type="dcterms:W3CDTF">2009-02-01T19:57:49Z</dcterms:modified>
  <cp:category/>
  <cp:version/>
  <cp:contentType/>
  <cp:contentStatus/>
</cp:coreProperties>
</file>